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ka\Desktop\Financijski plan 2018.-2020. (3)\"/>
    </mc:Choice>
  </mc:AlternateContent>
  <bookViews>
    <workbookView xWindow="0" yWindow="0" windowWidth="18540" windowHeight="8115" activeTab="3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52511"/>
</workbook>
</file>

<file path=xl/calcChain.xml><?xml version="1.0" encoding="utf-8"?>
<calcChain xmlns="http://schemas.openxmlformats.org/spreadsheetml/2006/main">
  <c r="F137" i="5" l="1"/>
  <c r="F136" i="5" s="1"/>
  <c r="F141" i="5" s="1"/>
  <c r="E137" i="5"/>
  <c r="E136" i="5" s="1"/>
  <c r="E141" i="5" s="1"/>
  <c r="D137" i="5"/>
  <c r="D136" i="5" s="1"/>
  <c r="D141" i="5" s="1"/>
  <c r="F131" i="5"/>
  <c r="F124" i="5" s="1"/>
  <c r="E131" i="5"/>
  <c r="D131" i="5"/>
  <c r="F127" i="5"/>
  <c r="E127" i="5"/>
  <c r="E124" i="5" s="1"/>
  <c r="D127" i="5"/>
  <c r="F125" i="5"/>
  <c r="E125" i="5"/>
  <c r="D125" i="5"/>
  <c r="D124" i="5" s="1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E113" i="5" s="1"/>
  <c r="D117" i="5"/>
  <c r="F115" i="5"/>
  <c r="F114" i="5" s="1"/>
  <c r="E115" i="5"/>
  <c r="D115" i="5"/>
  <c r="D114" i="5" s="1"/>
  <c r="D113" i="5" s="1"/>
  <c r="F111" i="5"/>
  <c r="E111" i="5"/>
  <c r="E110" i="5" s="1"/>
  <c r="D111" i="5"/>
  <c r="F110" i="5"/>
  <c r="D110" i="5"/>
  <c r="F106" i="5"/>
  <c r="E106" i="5"/>
  <c r="D106" i="5"/>
  <c r="F101" i="5"/>
  <c r="E101" i="5"/>
  <c r="D101" i="5"/>
  <c r="F99" i="5"/>
  <c r="E99" i="5"/>
  <c r="D99" i="5"/>
  <c r="F91" i="5"/>
  <c r="E91" i="5"/>
  <c r="D91" i="5"/>
  <c r="D86" i="5" s="1"/>
  <c r="D85" i="5" s="1"/>
  <c r="F87" i="5"/>
  <c r="E87" i="5"/>
  <c r="E86" i="5" s="1"/>
  <c r="E85" i="5" s="1"/>
  <c r="D87" i="5"/>
  <c r="F86" i="5"/>
  <c r="F85" i="5" s="1"/>
  <c r="F83" i="5"/>
  <c r="F82" i="5" s="1"/>
  <c r="E83" i="5"/>
  <c r="D83" i="5"/>
  <c r="D82" i="5" s="1"/>
  <c r="E82" i="5"/>
  <c r="F80" i="5"/>
  <c r="F79" i="5" s="1"/>
  <c r="E80" i="5"/>
  <c r="D80" i="5"/>
  <c r="D79" i="5" s="1"/>
  <c r="E79" i="5"/>
  <c r="F76" i="5"/>
  <c r="E76" i="5"/>
  <c r="D76" i="5"/>
  <c r="D72" i="5" s="1"/>
  <c r="F73" i="5"/>
  <c r="E73" i="5"/>
  <c r="E72" i="5" s="1"/>
  <c r="D73" i="5"/>
  <c r="F68" i="5"/>
  <c r="E68" i="5"/>
  <c r="E62" i="5" s="1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D33" i="5" s="1"/>
  <c r="F34" i="5"/>
  <c r="F33" i="5" s="1"/>
  <c r="E34" i="5"/>
  <c r="E33" i="5" s="1"/>
  <c r="D34" i="5"/>
  <c r="F30" i="5"/>
  <c r="E30" i="5"/>
  <c r="D30" i="5"/>
  <c r="F27" i="5"/>
  <c r="F9" i="5" s="1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F10" i="5"/>
  <c r="E10" i="5"/>
  <c r="D10" i="5"/>
  <c r="E9" i="5" l="1"/>
  <c r="D9" i="5"/>
  <c r="F62" i="5"/>
  <c r="F8" i="5" s="1"/>
  <c r="F72" i="5"/>
  <c r="E8" i="5"/>
  <c r="E133" i="5" s="1"/>
  <c r="E142" i="5" s="1"/>
  <c r="D62" i="5"/>
  <c r="D8" i="5" s="1"/>
  <c r="D133" i="5" s="1"/>
  <c r="D142" i="5" s="1"/>
  <c r="F113" i="5"/>
  <c r="F149" i="3"/>
  <c r="E150" i="3"/>
  <c r="G150" i="3"/>
  <c r="H150" i="3"/>
  <c r="I150" i="3"/>
  <c r="J150" i="3"/>
  <c r="K150" i="3"/>
  <c r="L150" i="3"/>
  <c r="M150" i="3"/>
  <c r="N150" i="3"/>
  <c r="O150" i="3"/>
  <c r="P150" i="3"/>
  <c r="Q150" i="3"/>
  <c r="G64" i="3"/>
  <c r="H64" i="3"/>
  <c r="I64" i="3"/>
  <c r="J64" i="3"/>
  <c r="K64" i="3"/>
  <c r="L64" i="3"/>
  <c r="M64" i="3"/>
  <c r="N64" i="3"/>
  <c r="O64" i="3"/>
  <c r="P64" i="3"/>
  <c r="Q64" i="3"/>
  <c r="F133" i="5" l="1"/>
  <c r="F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61" i="3" s="1"/>
  <c r="E59" i="3"/>
  <c r="E58" i="3" s="1"/>
  <c r="E54" i="3"/>
  <c r="E53" i="3" s="1"/>
  <c r="E49" i="3"/>
  <c r="E48" i="3" s="1"/>
  <c r="E42" i="3"/>
  <c r="E40" i="3"/>
  <c r="E30" i="3"/>
  <c r="E20" i="3"/>
  <c r="E75" i="3" l="1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E57" i="3"/>
  <c r="E56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P144" i="3"/>
  <c r="Q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P121" i="3"/>
  <c r="P120" i="3" s="1"/>
  <c r="P119" i="3" s="1"/>
  <c r="Q121" i="3"/>
  <c r="Q120" i="3" s="1"/>
  <c r="Q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P117" i="3"/>
  <c r="P116" i="3" s="1"/>
  <c r="P115" i="3" s="1"/>
  <c r="Q117" i="3"/>
  <c r="Q116" i="3" s="1"/>
  <c r="Q115" i="3" s="1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P113" i="3"/>
  <c r="P112" i="3" s="1"/>
  <c r="P111" i="3" s="1"/>
  <c r="Q113" i="3"/>
  <c r="Q112" i="3" s="1"/>
  <c r="Q111" i="3" s="1"/>
  <c r="G107" i="3"/>
  <c r="H107" i="3"/>
  <c r="I107" i="3"/>
  <c r="J107" i="3"/>
  <c r="K107" i="3"/>
  <c r="L107" i="3"/>
  <c r="M107" i="3"/>
  <c r="N107" i="3"/>
  <c r="O107" i="3"/>
  <c r="P107" i="3"/>
  <c r="Q107" i="3"/>
  <c r="G109" i="3"/>
  <c r="H109" i="3"/>
  <c r="I109" i="3"/>
  <c r="J109" i="3"/>
  <c r="K109" i="3"/>
  <c r="L109" i="3"/>
  <c r="M109" i="3"/>
  <c r="N109" i="3"/>
  <c r="O109" i="3"/>
  <c r="P109" i="3"/>
  <c r="Q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P103" i="3"/>
  <c r="P102" i="3" s="1"/>
  <c r="P101" i="3" s="1"/>
  <c r="Q103" i="3"/>
  <c r="Q102" i="3" s="1"/>
  <c r="Q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P99" i="3"/>
  <c r="P98" i="3" s="1"/>
  <c r="P97" i="3" s="1"/>
  <c r="Q99" i="3"/>
  <c r="Q98" i="3" s="1"/>
  <c r="Q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P95" i="3"/>
  <c r="P94" i="3" s="1"/>
  <c r="P93" i="3" s="1"/>
  <c r="Q95" i="3"/>
  <c r="Q94" i="3" s="1"/>
  <c r="Q93" i="3" s="1"/>
  <c r="G80" i="3"/>
  <c r="H80" i="3"/>
  <c r="I80" i="3"/>
  <c r="J80" i="3"/>
  <c r="K80" i="3"/>
  <c r="L80" i="3"/>
  <c r="M80" i="3"/>
  <c r="N80" i="3"/>
  <c r="O80" i="3"/>
  <c r="P80" i="3"/>
  <c r="Q80" i="3"/>
  <c r="F88" i="3"/>
  <c r="F85" i="3"/>
  <c r="D85" i="3" s="1"/>
  <c r="F82" i="3"/>
  <c r="D82" i="3" s="1"/>
  <c r="F81" i="3"/>
  <c r="F79" i="3"/>
  <c r="D79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P84" i="3"/>
  <c r="P83" i="3" s="1"/>
  <c r="Q84" i="3"/>
  <c r="Q83" i="3" s="1"/>
  <c r="G78" i="3"/>
  <c r="H78" i="3"/>
  <c r="I78" i="3"/>
  <c r="J78" i="3"/>
  <c r="K78" i="3"/>
  <c r="L78" i="3"/>
  <c r="M78" i="3"/>
  <c r="N78" i="3"/>
  <c r="O78" i="3"/>
  <c r="P78" i="3"/>
  <c r="Q78" i="3"/>
  <c r="G76" i="3"/>
  <c r="H76" i="3"/>
  <c r="I76" i="3"/>
  <c r="J76" i="3"/>
  <c r="K76" i="3"/>
  <c r="L76" i="3"/>
  <c r="M76" i="3"/>
  <c r="N76" i="3"/>
  <c r="O76" i="3"/>
  <c r="P76" i="3"/>
  <c r="Q76" i="3"/>
  <c r="G70" i="3"/>
  <c r="H70" i="3"/>
  <c r="I70" i="3"/>
  <c r="I61" i="3" s="1"/>
  <c r="J70" i="3"/>
  <c r="K70" i="3"/>
  <c r="L70" i="3"/>
  <c r="M70" i="3"/>
  <c r="M61" i="3" s="1"/>
  <c r="N70" i="3"/>
  <c r="O70" i="3"/>
  <c r="P70" i="3"/>
  <c r="Q70" i="3"/>
  <c r="Q61" i="3" s="1"/>
  <c r="G62" i="3"/>
  <c r="H62" i="3"/>
  <c r="I62" i="3"/>
  <c r="J62" i="3"/>
  <c r="J61" i="3" s="1"/>
  <c r="K62" i="3"/>
  <c r="L62" i="3"/>
  <c r="M62" i="3"/>
  <c r="N62" i="3"/>
  <c r="N61" i="3" s="1"/>
  <c r="O62" i="3"/>
  <c r="P62" i="3"/>
  <c r="Q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P59" i="3"/>
  <c r="P58" i="3" s="1"/>
  <c r="Q59" i="3"/>
  <c r="I58" i="3"/>
  <c r="M58" i="3"/>
  <c r="Q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G42" i="3"/>
  <c r="H42" i="3"/>
  <c r="I42" i="3"/>
  <c r="J42" i="3"/>
  <c r="K42" i="3"/>
  <c r="L42" i="3"/>
  <c r="M42" i="3"/>
  <c r="N42" i="3"/>
  <c r="O42" i="3"/>
  <c r="P42" i="3"/>
  <c r="Q42" i="3"/>
  <c r="P20" i="3"/>
  <c r="Q20" i="3"/>
  <c r="P24" i="3"/>
  <c r="Q24" i="3"/>
  <c r="P30" i="3"/>
  <c r="Q30" i="3"/>
  <c r="G40" i="3"/>
  <c r="H40" i="3"/>
  <c r="I40" i="3"/>
  <c r="J40" i="3"/>
  <c r="K40" i="3"/>
  <c r="L40" i="3"/>
  <c r="M40" i="3"/>
  <c r="N40" i="3"/>
  <c r="O40" i="3"/>
  <c r="P40" i="3"/>
  <c r="Q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F110" i="3"/>
  <c r="F108" i="3"/>
  <c r="F104" i="3"/>
  <c r="F100" i="3"/>
  <c r="F96" i="3"/>
  <c r="F92" i="3"/>
  <c r="F77" i="3"/>
  <c r="F71" i="3"/>
  <c r="D71" i="3" s="1"/>
  <c r="F69" i="3"/>
  <c r="D69" i="3" s="1"/>
  <c r="F68" i="3"/>
  <c r="D68" i="3" s="1"/>
  <c r="F67" i="3"/>
  <c r="D67" i="3" s="1"/>
  <c r="F66" i="3"/>
  <c r="D66" i="3" s="1"/>
  <c r="F65" i="3"/>
  <c r="D65" i="3" s="1"/>
  <c r="F63" i="3"/>
  <c r="F60" i="3"/>
  <c r="F55" i="3"/>
  <c r="F52" i="3"/>
  <c r="D52" i="3" s="1"/>
  <c r="F51" i="3"/>
  <c r="D51" i="3" s="1"/>
  <c r="F50" i="3"/>
  <c r="F47" i="3"/>
  <c r="D47" i="3" s="1"/>
  <c r="F46" i="3"/>
  <c r="D46" i="3" s="1"/>
  <c r="F45" i="3"/>
  <c r="D45" i="3" s="1"/>
  <c r="F44" i="3"/>
  <c r="D44" i="3" s="1"/>
  <c r="F43" i="3"/>
  <c r="D43" i="3" s="1"/>
  <c r="F41" i="3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22" i="3"/>
  <c r="D22" i="3" s="1"/>
  <c r="F23" i="3"/>
  <c r="D23" i="3" s="1"/>
  <c r="F25" i="3"/>
  <c r="F26" i="3"/>
  <c r="D26" i="3" s="1"/>
  <c r="F27" i="3"/>
  <c r="D27" i="3" s="1"/>
  <c r="F28" i="3"/>
  <c r="D28" i="3" s="1"/>
  <c r="F29" i="3"/>
  <c r="D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K132" i="3" l="1"/>
  <c r="K131" i="3" s="1"/>
  <c r="P61" i="3"/>
  <c r="L61" i="3"/>
  <c r="H61" i="3"/>
  <c r="H57" i="3" s="1"/>
  <c r="H56" i="3" s="1"/>
  <c r="H19" i="3"/>
  <c r="L19" i="3"/>
  <c r="M19" i="3"/>
  <c r="I19" i="3"/>
  <c r="I18" i="3" s="1"/>
  <c r="I17" i="3" s="1"/>
  <c r="Q19" i="3"/>
  <c r="Q18" i="3" s="1"/>
  <c r="Q17" i="3" s="1"/>
  <c r="D21" i="3"/>
  <c r="D20" i="3" s="1"/>
  <c r="F150" i="3"/>
  <c r="E130" i="3"/>
  <c r="E72" i="3" s="1"/>
  <c r="D133" i="3"/>
  <c r="D127" i="3"/>
  <c r="D125" i="3"/>
  <c r="D113" i="3"/>
  <c r="D84" i="3"/>
  <c r="D78" i="3"/>
  <c r="M138" i="3"/>
  <c r="M137" i="3" s="1"/>
  <c r="Q138" i="3"/>
  <c r="Q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Q75" i="3"/>
  <c r="Q74" i="3" s="1"/>
  <c r="Q73" i="3" s="1"/>
  <c r="M75" i="3"/>
  <c r="O19" i="3"/>
  <c r="O18" i="3" s="1"/>
  <c r="O17" i="3" s="1"/>
  <c r="K19" i="3"/>
  <c r="K18" i="3" s="1"/>
  <c r="K17" i="3" s="1"/>
  <c r="G19" i="3"/>
  <c r="P19" i="3"/>
  <c r="P18" i="3" s="1"/>
  <c r="P17" i="3" s="1"/>
  <c r="P75" i="3"/>
  <c r="P74" i="3" s="1"/>
  <c r="P73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P138" i="3"/>
  <c r="P137" i="3" s="1"/>
  <c r="L138" i="3"/>
  <c r="L137" i="3" s="1"/>
  <c r="H138" i="3"/>
  <c r="H137" i="3" s="1"/>
  <c r="O138" i="3"/>
  <c r="O137" i="3" s="1"/>
  <c r="K138" i="3"/>
  <c r="K137" i="3" s="1"/>
  <c r="K130" i="3" s="1"/>
  <c r="G138" i="3"/>
  <c r="G137" i="3" s="1"/>
  <c r="G130" i="3" s="1"/>
  <c r="D70" i="3"/>
  <c r="G53" i="3"/>
  <c r="G58" i="3"/>
  <c r="I57" i="3"/>
  <c r="I56" i="3" s="1"/>
  <c r="P57" i="3"/>
  <c r="P56" i="3" s="1"/>
  <c r="M18" i="3"/>
  <c r="M17" i="3" s="1"/>
  <c r="O61" i="3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D25" i="3"/>
  <c r="F24" i="3"/>
  <c r="D30" i="3"/>
  <c r="F40" i="3"/>
  <c r="D41" i="3"/>
  <c r="D64" i="3"/>
  <c r="F95" i="3"/>
  <c r="F94" i="3" s="1"/>
  <c r="F93" i="3" s="1"/>
  <c r="D96" i="3"/>
  <c r="F109" i="3"/>
  <c r="D110" i="3"/>
  <c r="F70" i="3"/>
  <c r="K75" i="3"/>
  <c r="K74" i="3" s="1"/>
  <c r="K73" i="3" s="1"/>
  <c r="G75" i="3"/>
  <c r="F87" i="3"/>
  <c r="F86" i="3" s="1"/>
  <c r="F84" i="3" s="1"/>
  <c r="F83" i="3" s="1"/>
  <c r="D88" i="3"/>
  <c r="P106" i="3"/>
  <c r="P105" i="3" s="1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F139" i="3"/>
  <c r="D140" i="3"/>
  <c r="F54" i="3"/>
  <c r="F53" i="3" s="1"/>
  <c r="D55" i="3"/>
  <c r="F99" i="3"/>
  <c r="F98" i="3" s="1"/>
  <c r="F97" i="3" s="1"/>
  <c r="D100" i="3"/>
  <c r="F142" i="3"/>
  <c r="D143" i="3"/>
  <c r="F80" i="3"/>
  <c r="D81" i="3"/>
  <c r="O106" i="3"/>
  <c r="O105" i="3" s="1"/>
  <c r="F125" i="3"/>
  <c r="F124" i="3" s="1"/>
  <c r="F123" i="3" s="1"/>
  <c r="F62" i="3"/>
  <c r="D63" i="3"/>
  <c r="F107" i="3"/>
  <c r="D108" i="3"/>
  <c r="F148" i="3"/>
  <c r="F147" i="3" s="1"/>
  <c r="F146" i="3" s="1"/>
  <c r="D149" i="3"/>
  <c r="F20" i="3"/>
  <c r="D42" i="3"/>
  <c r="F49" i="3"/>
  <c r="F48" i="3" s="1"/>
  <c r="D50" i="3"/>
  <c r="F59" i="3"/>
  <c r="F58" i="3" s="1"/>
  <c r="D60" i="3"/>
  <c r="F76" i="3"/>
  <c r="D77" i="3"/>
  <c r="F103" i="3"/>
  <c r="F102" i="3" s="1"/>
  <c r="F101" i="3" s="1"/>
  <c r="D104" i="3"/>
  <c r="F117" i="3"/>
  <c r="F116" i="3" s="1"/>
  <c r="F115" i="3" s="1"/>
  <c r="D118" i="3"/>
  <c r="F135" i="3"/>
  <c r="D136" i="3"/>
  <c r="F144" i="3"/>
  <c r="D145" i="3"/>
  <c r="N106" i="3"/>
  <c r="N105" i="3" s="1"/>
  <c r="J106" i="3"/>
  <c r="J105" i="3" s="1"/>
  <c r="F113" i="3"/>
  <c r="F112" i="3" s="1"/>
  <c r="F111" i="3" s="1"/>
  <c r="F133" i="3"/>
  <c r="H18" i="3"/>
  <c r="H17" i="3" s="1"/>
  <c r="M74" i="3"/>
  <c r="M73" i="3" s="1"/>
  <c r="K106" i="3"/>
  <c r="K105" i="3" s="1"/>
  <c r="G106" i="3"/>
  <c r="G105" i="3" s="1"/>
  <c r="F30" i="3"/>
  <c r="F64" i="3"/>
  <c r="F61" i="3" s="1"/>
  <c r="G18" i="3"/>
  <c r="F42" i="3"/>
  <c r="Q106" i="3"/>
  <c r="Q105" i="3" s="1"/>
  <c r="M106" i="3"/>
  <c r="M105" i="3" s="1"/>
  <c r="I106" i="3"/>
  <c r="I105" i="3" s="1"/>
  <c r="I138" i="3"/>
  <c r="I137" i="3" s="1"/>
  <c r="Q57" i="3"/>
  <c r="Q56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G74" i="3"/>
  <c r="G73" i="3" s="1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Q130" i="3" l="1"/>
  <c r="M130" i="3"/>
  <c r="O130" i="3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G72" i="3"/>
  <c r="F75" i="3"/>
  <c r="F74" i="3" s="1"/>
  <c r="F73" i="3" s="1"/>
  <c r="P130" i="3"/>
  <c r="P72" i="3" s="1"/>
  <c r="D58" i="3"/>
  <c r="F19" i="3"/>
  <c r="F18" i="3" s="1"/>
  <c r="F17" i="3" s="1"/>
  <c r="D62" i="3"/>
  <c r="D61" i="3" s="1"/>
  <c r="D49" i="3"/>
  <c r="D40" i="3"/>
  <c r="D24" i="3"/>
  <c r="G17" i="3"/>
  <c r="G57" i="3"/>
  <c r="P16" i="3"/>
  <c r="I16" i="3"/>
  <c r="K16" i="3"/>
  <c r="F57" i="3"/>
  <c r="F56" i="3" s="1"/>
  <c r="O16" i="3"/>
  <c r="L16" i="3"/>
  <c r="O72" i="3"/>
  <c r="M16" i="3"/>
  <c r="J130" i="3"/>
  <c r="J72" i="3" s="1"/>
  <c r="N130" i="3"/>
  <c r="N72" i="3" s="1"/>
  <c r="J16" i="3"/>
  <c r="N16" i="3"/>
  <c r="Q16" i="3"/>
  <c r="H72" i="3"/>
  <c r="H15" i="3" s="1"/>
  <c r="H14" i="3" s="1"/>
  <c r="E15" i="3"/>
  <c r="E14" i="3" s="1"/>
  <c r="M72" i="3"/>
  <c r="Q72" i="3"/>
  <c r="F7" i="1"/>
  <c r="G7" i="1"/>
  <c r="G13" i="1"/>
  <c r="H7" i="1"/>
  <c r="H13" i="1" s="1"/>
  <c r="H24" i="1" s="1"/>
  <c r="F10" i="1"/>
  <c r="G10" i="1"/>
  <c r="H10" i="1"/>
  <c r="F22" i="1"/>
  <c r="G22" i="1"/>
  <c r="H22" i="1"/>
  <c r="G24" i="1"/>
  <c r="F13" i="1" l="1"/>
  <c r="F24" i="1" s="1"/>
  <c r="L15" i="3"/>
  <c r="L14" i="3" s="1"/>
  <c r="D138" i="3"/>
  <c r="D137" i="3" s="1"/>
  <c r="D75" i="3"/>
  <c r="D74" i="3" s="1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F72" i="3"/>
  <c r="P15" i="3"/>
  <c r="P14" i="3" s="1"/>
  <c r="G56" i="3"/>
  <c r="D57" i="3"/>
  <c r="D48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D146" i="3" l="1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<sst xmlns="http://schemas.openxmlformats.org/spreadsheetml/2006/main" count="564" uniqueCount="453">
  <si>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</si>
  <si>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</si>
  <si>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</si>
  <si>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</si>
  <si>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</si>
  <si>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</si>
  <si>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</si>
  <si>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</si>
  <si>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</si>
  <si>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</si>
  <si>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</si>
  <si>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</si>
  <si>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</si>
  <si>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</si>
  <si>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</si>
  <si>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</si>
  <si>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</si>
  <si>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</si>
  <si>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</si>
  <si>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</si>
  <si>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</si>
  <si>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</si>
  <si>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</si>
  <si>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</si>
  <si>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</si>
  <si>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</si>
  <si>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</si>
  <si>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</si>
  <si>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</si>
  <si>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</si>
  <si>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</si>
  <si>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</si>
  <si>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</si>
  <si>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</si>
  <si>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</si>
  <si>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</si>
  <si>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</si>
  <si>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</si>
  <si>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</si>
  <si>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</si>
  <si>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</si>
  <si>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</si>
  <si>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</si>
  <si>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</si>
  <si>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</si>
  <si>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</si>
  <si>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</si>
  <si>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</si>
  <si>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</si>
  <si>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</si>
  <si>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</si>
  <si>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</si>
  <si>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</si>
  <si>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</si>
  <si>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</si>
  <si>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</si>
  <si>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</si>
  <si>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</si>
  <si>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</si>
  <si>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</si>
  <si>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</si>
  <si>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</si>
  <si>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</si>
  <si>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</si>
  <si>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</si>
  <si>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</si>
  <si>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</si>
  <si>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</si>
  <si>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</si>
  <si>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</si>
  <si>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</si>
  <si>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</si>
  <si>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</si>
  <si>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</si>
  <si>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</si>
  <si>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</si>
  <si>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</si>
  <si>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</si>
  <si>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</si>
  <si>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</si>
  <si>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</si>
  <si>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</si>
  <si>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</si>
  <si>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</si>
  <si>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</si>
  <si>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</si>
  <si>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</si>
  <si>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</si>
  <si>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</si>
  <si>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</si>
  <si>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</si>
  <si>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</si>
  <si>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</si>
  <si>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</si>
  <si>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</si>
  <si>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</si>
  <si>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</si>
  <si>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</si>
  <si>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</si>
  <si>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</si>
  <si>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</si>
  <si>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</si>
  <si>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</si>
  <si>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</si>
  <si>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</si>
  <si>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</si>
  <si>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</si>
  <si>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</si>
  <si>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</si>
  <si>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</si>
  <si>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</si>
  <si>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</si>
  <si>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</si>
  <si>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</si>
  <si>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</si>
  <si>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</si>
  <si>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</si>
  <si>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</si>
  <si>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</si>
  <si>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</si>
  <si>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</si>
  <si>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</si>
  <si>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</si>
  <si>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</si>
  <si>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</si>
  <si>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</si>
  <si>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</si>
  <si>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</si>
  <si>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</si>
  <si>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</si>
  <si>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</si>
  <si>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</si>
  <si>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</si>
  <si>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</si>
  <si>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</si>
  <si>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</si>
  <si>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</si>
  <si>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</si>
  <si>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</si>
  <si>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</si>
  <si>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</si>
  <si>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</si>
  <si>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</si>
  <si>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</si>
  <si>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</si>
  <si>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</si>
  <si>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</si>
  <si>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</si>
  <si>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</si>
  <si>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</si>
  <si>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</si>
  <si>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</si>
  <si>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</si>
  <si>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</si>
  <si>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</si>
  <si>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</si>
  <si>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</si>
  <si>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</si>
  <si>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</si>
  <si>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</si>
  <si>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</si>
  <si>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</si>
  <si>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</si>
  <si>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</si>
  <si>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</si>
  <si>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</si>
  <si>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</si>
  <si>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</si>
  <si>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</si>
  <si>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</si>
  <si>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</si>
  <si>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</si>
  <si>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</si>
  <si>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</si>
  <si>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</si>
  <si>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</si>
  <si>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</si>
  <si>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</si>
  <si>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</si>
  <si>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</si>
  <si>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</si>
  <si>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</si>
  <si>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</si>
  <si>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</si>
  <si>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</si>
  <si>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</si>
  <si>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</si>
  <si>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</si>
  <si>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</si>
  <si>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</si>
  <si>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</si>
  <si>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</si>
  <si>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</si>
  <si>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</si>
  <si>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</si>
  <si>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</si>
  <si>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</si>
  <si>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</si>
  <si>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</si>
  <si>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</si>
  <si>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</si>
  <si>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</si>
  <si>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</si>
  <si>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</si>
  <si>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</si>
  <si>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</si>
  <si>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</si>
  <si>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</si>
  <si>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</si>
  <si>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</si>
  <si>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</si>
  <si>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</si>
  <si>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</si>
  <si>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</si>
  <si>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</si>
  <si>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</si>
  <si>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</si>
  <si>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</si>
  <si>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</si>
  <si>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</si>
  <si>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</si>
  <si>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</si>
  <si>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</si>
  <si>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</si>
  <si>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</si>
  <si>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</si>
  <si>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</si>
  <si>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</si>
  <si>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</si>
  <si>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</si>
  <si>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</si>
  <si>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</si>
  <si>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</si>
  <si>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</si>
  <si>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</si>
  <si>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</si>
  <si>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</si>
  <si>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</si>
  <si>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</si>
  <si>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</si>
  <si>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</si>
  <si>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</si>
  <si>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</si>
  <si>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</si>
  <si>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</si>
  <si>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</si>
  <si>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</si>
  <si>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</si>
  <si>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</si>
  <si>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</si>
  <si>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</si>
  <si>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</si>
  <si>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</si>
  <si>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</si>
  <si>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</si>
  <si>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</si>
  <si>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</si>
  <si>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</si>
  <si>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</si>
  <si>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</si>
  <si>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</si>
  <si>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</si>
  <si>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</si>
  <si>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</si>
  <si>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</si>
  <si>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</si>
  <si>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</si>
  <si>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</si>
  <si>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</si>
  <si>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</si>
  <si>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</si>
  <si>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</si>
  <si>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</si>
  <si>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</si>
  <si>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</si>
  <si>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</si>
  <si>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</si>
  <si>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</si>
  <si>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</si>
  <si>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</si>
  <si>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</si>
  <si>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</si>
  <si>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</si>
  <si>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</si>
  <si>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</si>
  <si>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</si>
  <si>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</si>
  <si>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</si>
  <si>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</si>
  <si>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</si>
  <si>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</si>
  <si>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</si>
  <si>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</si>
  <si>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</si>
  <si>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</si>
  <si>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</si>
  <si>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</si>
  <si>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</si>
  <si>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</si>
  <si>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</si>
  <si>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</si>
  <si>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</si>
  <si>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</si>
  <si>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</si>
  <si>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</si>
  <si>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</si>
  <si>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</si>
  <si>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</si>
  <si>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</si>
  <si>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</si>
  <si>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</si>
  <si>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</si>
  <si>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</si>
  <si>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</si>
  <si>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</si>
  <si>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</si>
  <si>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</si>
  <si>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</si>
  <si>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</si>
  <si>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</si>
  <si>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</si>
  <si>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</si>
  <si>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</si>
  <si>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</si>
  <si>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</si>
  <si>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</si>
  <si>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</si>
  <si>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</si>
  <si>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</si>
  <si>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</si>
  <si>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</si>
  <si>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</si>
  <si>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</si>
  <si>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</si>
  <si>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</si>
  <si>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</si>
  <si>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</si>
  <si>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</si>
  <si>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</si>
  <si>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</si>
  <si>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</si>
  <si>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</si>
  <si>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</si>
  <si>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</si>
  <si>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</si>
  <si>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</si>
  <si>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</si>
  <si>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</si>
  <si>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</si>
  <si>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</si>
  <si>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</si>
  <si>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</si>
  <si>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</si>
  <si>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</si>
  <si>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</si>
  <si>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</si>
  <si>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</si>
  <si>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</si>
  <si>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</si>
  <si>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</si>
  <si>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</si>
  <si>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</si>
  <si>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</si>
  <si>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</si>
  <si>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</si>
  <si>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</si>
  <si>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</si>
  <si>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</si>
  <si>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</si>
  <si>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</si>
  <si>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</si>
  <si>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</si>
  <si>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</si>
  <si>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</si>
  <si>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</si>
  <si>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</si>
  <si>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</si>
  <si>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</si>
  <si>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</si>
  <si>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</si>
  <si>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</si>
  <si>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</si>
  <si>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</si>
  <si>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</si>
  <si>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</si>
  <si>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</si>
  <si>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</si>
  <si>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</si>
  <si>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</si>
  <si>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</si>
  <si>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</si>
  <si>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</si>
  <si>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</si>
  <si>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</si>
  <si>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</si>
  <si>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</si>
  <si>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</si>
  <si>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</si>
  <si>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</si>
  <si>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</si>
  <si>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</si>
  <si>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</si>
  <si>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</si>
  <si>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</si>
  <si>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</si>
  <si>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</si>
  <si>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</si>
  <si>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</si>
  <si>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</si>
  <si>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</si>
  <si>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</si>
  <si>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</si>
  <si>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</si>
  <si>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</si>
  <si>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</si>
  <si>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</si>
  <si>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</si>
  <si>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</si>
  <si>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</si>
  <si>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</si>
  <si>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</si>
  <si>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</si>
  <si>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</si>
  <si>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</si>
  <si>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u Zagrebu , ____________________________ 2017.g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</si>
  <si>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</si>
  <si>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</si>
  <si>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</si>
  <si>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</si>
  <si>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</si>
  <si>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</si>
  <si>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</si>
  <si>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</si>
  <si>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</si>
  <si>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</si>
  <si>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</si>
  <si>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</si>
  <si>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</si>
  <si>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NAZIV USTANOVE: OŠ Izidora Kršnjavoga2, Zagreb</t>
  </si>
  <si>
    <t>PLAN RASHODA I IZDATAKA 2018.-2020. - Zbirni</t>
  </si>
  <si>
    <t>OPĆI DIO - Zbirni</t>
  </si>
  <si>
    <t>Korisnik proračuna:Oš Izidora kršnjavoga</t>
  </si>
  <si>
    <t>Kontak osoba:Tonka Barišić</t>
  </si>
  <si>
    <t>Tel:01/4921-851</t>
  </si>
  <si>
    <t>Odgojno obrazovni rad u redovnoj nastavi, produženi boravak i prehrana učenika, izvannastavne aktivnosti učenika i druge aktivnosti za učenike osnovnih škola.</t>
  </si>
  <si>
    <t>Uspješno polaženje i završavanje osnovnoškolskog obrazovanja. Uspješno provođenje programa produženog boravka i škole u prirodi, briga o kvalitetnoj prehrani učenika za vrijeme boravka u školi. Realizacija izleta, stručnih ekskurzija, terenske nastave te iznanastavnih aktivnosti učenika.</t>
  </si>
  <si>
    <t>Postavljeni ciljevi ostvaruju se kroz rad učitelja i stručnih suradnika u redovnoj nastavi i produženom boravku, realizacijom njihovih godišnjih planova i programa rada utemeljenih na odredbama važećih akata. Prehranu učenika realiziramo kroz program prehrane korisnici usluga su učenici polaznici naše škole.</t>
  </si>
  <si>
    <t>Zakon o odgoju i obrazovanju u osnovnoj i srednjoj školi( NN 87/08, 86/09, 92/10, 105/10, 90/11, 5/12, 16/12, 86/12, 126/12 94/13, 152/14, 7/17 ), Zakon o proračunu (NN 87/08; 136/12; 15/15); Pravilnik o prorač. Klasifikacijama (NN 26/10; NN 120/13), Pravilnik o pror. rač. i rač. Planu (NN 124/14; NN 115/15; NN 87/16) Uputa za izradu prijedloga proračuna za razdoblje 2018-20 Klasa: 402-08/17-001/172 URBroj: 251-10-02-1/013-17-3; od 22.rujna 2017., Godišnji plan i program OŠ I. Kršnjavoga za 2017/18; Kurikulum OŠ I. Kršnjavoga za  2017/18; Statut OŠ I. Kršnjavoga.</t>
  </si>
  <si>
    <t xml:space="preserve">Uspješno realiziran program što je razvidno iz postignotog uspjeha naših učenika te njihovim uspjesima na natjecanju i daljem uspjehu u školovanju. Njihovoj participaciji u programu produženog boravka i školi u prirodi. </t>
  </si>
  <si>
    <t>Očekivano smanjenje vlastitih prihoda te srazmjerno tome i manja ulaganja u nefinancijsku imovinu i stručna usavršavanja djelatinka. Razlog smanjenja vlastitih prihora je adaptacija školske sportske dvorane.</t>
  </si>
  <si>
    <t>Svi učenici naše škole uspješno su završili nastavnu godinu. Na državna natjecanja plasirali su se i postigli zapažene rezultate. Više na http://os-ikrsnjavi-zg.skole.hr/nastava/natjecanja. Zaposlenici su se stručno usavršavali na seminarima, suručnim aktivima i drugim oblicima usavršanvanja. Povećanje standarda poučavanja i opremljenosti možemo zahvaliti i uključenosti škole u pilot projekt e škole. U konačnici zadovoljstvo učenika i roditelja.</t>
  </si>
  <si>
    <t>OŠ IZIDORA KRŠNJAVOGA</t>
  </si>
  <si>
    <t>Odgoj i obrazovanje učenika, produženi boravak i prehrana učenika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</si>
</sst>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3" fillId="2" borderId="3" xfId="0" applyNumberFormat="1" applyFont="1" applyFill="1" applyBorder="1" applyAlignment="1" applyProtection="1"/>
    <xf numFmtId="0" fontId="11" fillId="2" borderId="4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0" fontId="49" fillId="0" borderId="40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7" zoomScale="80" zoomScaleNormal="100" zoomScaleSheetLayoutView="80" workbookViewId="0">
      <selection activeCell="E6" sqref="E6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29"/>
      <c r="B2" s="229"/>
      <c r="C2" s="229"/>
      <c r="D2" s="229"/>
      <c r="E2" s="229"/>
      <c r="F2" s="229"/>
      <c r="G2" s="229"/>
      <c r="H2" s="229"/>
    </row>
    <row r="3" spans="1:10" ht="48" customHeight="1" x14ac:dyDescent="0.2">
      <c r="A3" s="230" t="s">
        <v>17</v>
      </c>
      <c r="B3" s="230"/>
      <c r="C3" s="230"/>
      <c r="D3" s="230"/>
      <c r="E3" s="230"/>
      <c r="F3" s="230"/>
      <c r="G3" s="230"/>
      <c r="H3" s="230"/>
    </row>
    <row r="4" spans="1:10" s="31" customFormat="1" ht="26.25" customHeight="1" x14ac:dyDescent="0.2">
      <c r="A4" s="230" t="s">
        <v>440</v>
      </c>
      <c r="B4" s="230"/>
      <c r="C4" s="230"/>
      <c r="D4" s="230"/>
      <c r="E4" s="230"/>
      <c r="F4" s="230"/>
      <c r="G4" s="231"/>
      <c r="H4" s="231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32" t="s">
        <v>16</v>
      </c>
      <c r="B7" s="233"/>
      <c r="C7" s="233"/>
      <c r="D7" s="233"/>
      <c r="E7" s="234"/>
      <c r="F7" s="13">
        <f>+F8+F9</f>
        <v>12410139</v>
      </c>
      <c r="G7" s="13">
        <f>G8+G9</f>
        <v>12568988</v>
      </c>
      <c r="H7" s="13">
        <f>+H8+H9</f>
        <v>12746212</v>
      </c>
      <c r="I7" s="28"/>
    </row>
    <row r="8" spans="1:10" ht="22.5" customHeight="1" x14ac:dyDescent="0.25">
      <c r="A8" s="244" t="s">
        <v>15</v>
      </c>
      <c r="B8" s="245"/>
      <c r="C8" s="245"/>
      <c r="D8" s="245"/>
      <c r="E8" s="246"/>
      <c r="F8" s="25">
        <v>12410139</v>
      </c>
      <c r="G8" s="25">
        <v>12568988</v>
      </c>
      <c r="H8" s="25">
        <v>12746212</v>
      </c>
    </row>
    <row r="9" spans="1:10" ht="22.5" customHeight="1" x14ac:dyDescent="0.25">
      <c r="A9" s="247" t="s">
        <v>14</v>
      </c>
      <c r="B9" s="246"/>
      <c r="C9" s="246"/>
      <c r="D9" s="246"/>
      <c r="E9" s="246"/>
      <c r="F9" s="25"/>
      <c r="G9" s="25"/>
      <c r="H9" s="25"/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12410139</v>
      </c>
      <c r="G10" s="13">
        <f>+G11+G12</f>
        <v>12568988</v>
      </c>
      <c r="H10" s="13">
        <f>+H11+H12</f>
        <v>12746212</v>
      </c>
    </row>
    <row r="11" spans="1:10" ht="22.5" customHeight="1" x14ac:dyDescent="0.25">
      <c r="A11" s="248" t="s">
        <v>12</v>
      </c>
      <c r="B11" s="245"/>
      <c r="C11" s="245"/>
      <c r="D11" s="245"/>
      <c r="E11" s="249"/>
      <c r="F11" s="25">
        <v>12294139</v>
      </c>
      <c r="G11" s="25">
        <v>12451503</v>
      </c>
      <c r="H11" s="24">
        <v>12627071</v>
      </c>
      <c r="I11" s="3"/>
      <c r="J11" s="3"/>
    </row>
    <row r="12" spans="1:10" ht="22.5" customHeight="1" x14ac:dyDescent="0.25">
      <c r="A12" s="250" t="s">
        <v>11</v>
      </c>
      <c r="B12" s="246"/>
      <c r="C12" s="246"/>
      <c r="D12" s="246"/>
      <c r="E12" s="246"/>
      <c r="F12" s="10">
        <v>116000</v>
      </c>
      <c r="G12" s="10">
        <v>117485</v>
      </c>
      <c r="H12" s="24">
        <v>119141</v>
      </c>
      <c r="I12" s="3"/>
      <c r="J12" s="3"/>
    </row>
    <row r="13" spans="1:10" ht="22.5" customHeight="1" x14ac:dyDescent="0.25">
      <c r="A13" s="235" t="s">
        <v>10</v>
      </c>
      <c r="B13" s="233"/>
      <c r="C13" s="233"/>
      <c r="D13" s="233"/>
      <c r="E13" s="233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0"/>
      <c r="B14" s="236"/>
      <c r="C14" s="236"/>
      <c r="D14" s="236"/>
      <c r="E14" s="236"/>
      <c r="F14" s="237"/>
      <c r="G14" s="237"/>
      <c r="H14" s="237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38" t="s">
        <v>9</v>
      </c>
      <c r="B16" s="239"/>
      <c r="C16" s="239"/>
      <c r="D16" s="239"/>
      <c r="E16" s="240"/>
      <c r="F16" s="23"/>
      <c r="G16" s="23"/>
      <c r="H16" s="22"/>
      <c r="J16" s="3"/>
    </row>
    <row r="17" spans="1:11" ht="34.5" customHeight="1" x14ac:dyDescent="0.25">
      <c r="A17" s="241" t="s">
        <v>8</v>
      </c>
      <c r="B17" s="242"/>
      <c r="C17" s="242"/>
      <c r="D17" s="242"/>
      <c r="E17" s="243"/>
      <c r="F17" s="21"/>
      <c r="G17" s="21"/>
      <c r="H17" s="20"/>
      <c r="J17" s="3"/>
    </row>
    <row r="18" spans="1:11" s="7" customFormat="1" ht="25.5" customHeight="1" x14ac:dyDescent="0.25">
      <c r="A18" s="253"/>
      <c r="B18" s="236"/>
      <c r="C18" s="236"/>
      <c r="D18" s="236"/>
      <c r="E18" s="236"/>
      <c r="F18" s="237"/>
      <c r="G18" s="237"/>
      <c r="H18" s="237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44" t="s">
        <v>4</v>
      </c>
      <c r="B20" s="245"/>
      <c r="C20" s="245"/>
      <c r="D20" s="245"/>
      <c r="E20" s="245"/>
      <c r="F20" s="10"/>
      <c r="G20" s="10"/>
      <c r="H20" s="10"/>
      <c r="J20" s="11"/>
    </row>
    <row r="21" spans="1:11" s="7" customFormat="1" ht="33.75" customHeight="1" x14ac:dyDescent="0.25">
      <c r="A21" s="244" t="s">
        <v>3</v>
      </c>
      <c r="B21" s="245"/>
      <c r="C21" s="245"/>
      <c r="D21" s="245"/>
      <c r="E21" s="245"/>
      <c r="F21" s="10"/>
      <c r="G21" s="10"/>
      <c r="H21" s="10"/>
    </row>
    <row r="22" spans="1:11" s="7" customFormat="1" ht="22.5" customHeight="1" x14ac:dyDescent="0.25">
      <c r="A22" s="235" t="s">
        <v>2</v>
      </c>
      <c r="B22" s="233"/>
      <c r="C22" s="233"/>
      <c r="D22" s="233"/>
      <c r="E22" s="233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53"/>
      <c r="B23" s="236"/>
      <c r="C23" s="236"/>
      <c r="D23" s="236"/>
      <c r="E23" s="236"/>
      <c r="F23" s="237"/>
      <c r="G23" s="237"/>
      <c r="H23" s="237"/>
    </row>
    <row r="24" spans="1:11" s="7" customFormat="1" ht="22.5" customHeight="1" x14ac:dyDescent="0.25">
      <c r="A24" s="248" t="s">
        <v>1</v>
      </c>
      <c r="B24" s="245"/>
      <c r="C24" s="245"/>
      <c r="D24" s="245"/>
      <c r="E24" s="245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51" t="s">
        <v>0</v>
      </c>
      <c r="B26" s="252"/>
      <c r="C26" s="252"/>
      <c r="D26" s="252"/>
      <c r="E26" s="252"/>
      <c r="F26" s="252"/>
      <c r="G26" s="252"/>
      <c r="H26" s="252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4:H14"/>
    <mergeCell ref="A16:E16"/>
    <mergeCell ref="A17:E17"/>
    <mergeCell ref="A8:E8"/>
    <mergeCell ref="A9:E9"/>
    <mergeCell ref="A11:E11"/>
    <mergeCell ref="A12:E12"/>
    <mergeCell ref="A2:H2"/>
    <mergeCell ref="A3:H3"/>
    <mergeCell ref="A4:H4"/>
    <mergeCell ref="A7:E7"/>
    <mergeCell ref="A13:E13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139" zoomScaleNormal="100" zoomScaleSheetLayoutView="100" workbookViewId="0">
      <selection activeCell="F30" sqref="F30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18</v>
      </c>
    </row>
    <row r="2" spans="1:6" x14ac:dyDescent="0.2">
      <c r="B2" s="37" t="s">
        <v>438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56" t="s">
        <v>19</v>
      </c>
      <c r="C4" s="256"/>
      <c r="D4" s="256"/>
      <c r="E4" s="256"/>
      <c r="F4" s="257"/>
    </row>
    <row r="5" spans="1:6" ht="15.75" x14ac:dyDescent="0.25">
      <c r="B5" s="256"/>
      <c r="C5" s="256"/>
      <c r="D5" s="256"/>
      <c r="E5" s="256"/>
      <c r="F5" s="257"/>
    </row>
    <row r="6" spans="1:6" ht="20.45" customHeight="1" x14ac:dyDescent="0.2">
      <c r="B6" s="258" t="s">
        <v>20</v>
      </c>
      <c r="C6" s="259"/>
      <c r="D6" s="259"/>
      <c r="E6" s="259"/>
      <c r="F6" s="259"/>
    </row>
    <row r="7" spans="1:6" ht="22.9" customHeight="1" x14ac:dyDescent="0.2">
      <c r="B7" s="39" t="s">
        <v>21</v>
      </c>
      <c r="C7" s="39" t="s">
        <v>22</v>
      </c>
      <c r="D7" s="39" t="s">
        <v>23</v>
      </c>
      <c r="E7" s="39" t="s">
        <v>24</v>
      </c>
      <c r="F7" s="39" t="s">
        <v>25</v>
      </c>
    </row>
    <row r="8" spans="1:6" ht="20.100000000000001" customHeight="1" x14ac:dyDescent="0.2">
      <c r="B8" s="217">
        <v>6</v>
      </c>
      <c r="C8" s="40" t="s">
        <v>26</v>
      </c>
      <c r="D8" s="41">
        <f>D9+D33+D62+D72+D82+D79</f>
        <v>10011140</v>
      </c>
      <c r="E8" s="41">
        <f>E9+E33+E62+E72+E82+E79</f>
        <v>10139282</v>
      </c>
      <c r="F8" s="41">
        <f>F9+F33+F62+F72+F82+F79</f>
        <v>10282247</v>
      </c>
    </row>
    <row r="9" spans="1:6" ht="23.45" customHeight="1" x14ac:dyDescent="0.2">
      <c r="A9" s="42" t="s">
        <v>27</v>
      </c>
      <c r="B9" s="217">
        <v>63</v>
      </c>
      <c r="C9" s="40" t="s">
        <v>28</v>
      </c>
      <c r="D9" s="41">
        <f>D10+D13+D18+D21+D24+D27+D30</f>
        <v>8688540</v>
      </c>
      <c r="E9" s="41">
        <f>E10+E13+E18+E21+E24+E27+E30</f>
        <v>8799753</v>
      </c>
      <c r="F9" s="41">
        <f>F10+F13+F18+F21+F24+F27+F30</f>
        <v>8923830</v>
      </c>
    </row>
    <row r="10" spans="1:6" ht="20.100000000000001" customHeight="1" x14ac:dyDescent="0.2">
      <c r="B10" s="43">
        <v>631</v>
      </c>
      <c r="C10" s="44" t="s">
        <v>29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30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31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32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33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34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35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36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37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38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39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40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41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42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43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44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45</v>
      </c>
      <c r="D26" s="45"/>
      <c r="E26" s="45"/>
      <c r="F26" s="45"/>
    </row>
    <row r="27" spans="2:6" ht="20.100000000000001" customHeight="1" x14ac:dyDescent="0.2">
      <c r="B27" s="217" t="s">
        <v>46</v>
      </c>
      <c r="C27" s="46" t="s">
        <v>47</v>
      </c>
      <c r="D27" s="41">
        <f>SUM(D28:D29)</f>
        <v>8688540</v>
      </c>
      <c r="E27" s="41">
        <f>SUM(E28:E29)</f>
        <v>8799753</v>
      </c>
      <c r="F27" s="41">
        <f>SUM(F28:F29)</f>
        <v>8923830</v>
      </c>
    </row>
    <row r="28" spans="2:6" ht="20.100000000000001" customHeight="1" x14ac:dyDescent="0.2">
      <c r="B28" s="43" t="s">
        <v>48</v>
      </c>
      <c r="C28" s="44" t="s">
        <v>49</v>
      </c>
      <c r="D28" s="45">
        <v>8688540</v>
      </c>
      <c r="E28" s="45">
        <v>8799753</v>
      </c>
      <c r="F28" s="45">
        <v>8923830</v>
      </c>
    </row>
    <row r="29" spans="2:6" ht="20.100000000000001" customHeight="1" x14ac:dyDescent="0.2">
      <c r="B29" s="43" t="s">
        <v>50</v>
      </c>
      <c r="C29" s="44" t="s">
        <v>51</v>
      </c>
      <c r="D29" s="45"/>
      <c r="E29" s="45"/>
      <c r="F29" s="45"/>
    </row>
    <row r="30" spans="2:6" ht="20.100000000000001" customHeight="1" x14ac:dyDescent="0.2">
      <c r="B30" s="43" t="s">
        <v>52</v>
      </c>
      <c r="C30" s="44" t="s">
        <v>53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54</v>
      </c>
      <c r="C31" s="44" t="s">
        <v>55</v>
      </c>
      <c r="D31" s="45"/>
      <c r="E31" s="45"/>
      <c r="F31" s="45"/>
    </row>
    <row r="32" spans="2:6" ht="20.100000000000001" customHeight="1" x14ac:dyDescent="0.2">
      <c r="B32" s="43" t="s">
        <v>56</v>
      </c>
      <c r="C32" s="44" t="s">
        <v>57</v>
      </c>
      <c r="D32" s="45"/>
      <c r="E32" s="45"/>
      <c r="F32" s="45"/>
    </row>
    <row r="33" spans="1:6" ht="20.100000000000001" customHeight="1" x14ac:dyDescent="0.2">
      <c r="A33" s="42" t="s">
        <v>58</v>
      </c>
      <c r="B33" s="217">
        <v>64</v>
      </c>
      <c r="C33" s="40" t="s">
        <v>59</v>
      </c>
      <c r="D33" s="41">
        <f>D34+D42+D47+D55</f>
        <v>100</v>
      </c>
      <c r="E33" s="41">
        <f>E34+E42+E47+E55</f>
        <v>101</v>
      </c>
      <c r="F33" s="41">
        <f>F34+F42+F47+F55</f>
        <v>103</v>
      </c>
    </row>
    <row r="34" spans="1:6" ht="20.100000000000001" customHeight="1" x14ac:dyDescent="0.2">
      <c r="B34" s="43">
        <v>641</v>
      </c>
      <c r="C34" s="44" t="s">
        <v>60</v>
      </c>
      <c r="D34" s="41">
        <f>SUM(D35:D41)</f>
        <v>100</v>
      </c>
      <c r="E34" s="41">
        <f>SUM(E35:E41)</f>
        <v>101</v>
      </c>
      <c r="F34" s="41">
        <f>SUM(F35:F41)</f>
        <v>103</v>
      </c>
    </row>
    <row r="35" spans="1:6" ht="20.100000000000001" customHeight="1" x14ac:dyDescent="0.2">
      <c r="B35" s="43">
        <v>6412</v>
      </c>
      <c r="C35" s="44" t="s">
        <v>61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62</v>
      </c>
      <c r="D36" s="45">
        <v>100</v>
      </c>
      <c r="E36" s="45">
        <v>101</v>
      </c>
      <c r="F36" s="45">
        <v>103</v>
      </c>
    </row>
    <row r="37" spans="1:6" ht="20.100000000000001" customHeight="1" x14ac:dyDescent="0.2">
      <c r="B37" s="43">
        <v>6414</v>
      </c>
      <c r="C37" s="44" t="s">
        <v>63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64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65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66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67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68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69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70</v>
      </c>
      <c r="D44" s="45"/>
      <c r="E44" s="45"/>
      <c r="F44" s="45"/>
    </row>
    <row r="45" spans="1:6" ht="20.100000000000001" customHeight="1" x14ac:dyDescent="0.2">
      <c r="B45" s="43" t="s">
        <v>71</v>
      </c>
      <c r="C45" s="44" t="s">
        <v>72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73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74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75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76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77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78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79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80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81</v>
      </c>
      <c r="D54" s="45"/>
      <c r="E54" s="45"/>
      <c r="F54" s="45"/>
    </row>
    <row r="55" spans="1:6" ht="20.100000000000001" customHeight="1" x14ac:dyDescent="0.2">
      <c r="B55" s="43" t="s">
        <v>82</v>
      </c>
      <c r="C55" s="44" t="s">
        <v>83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84</v>
      </c>
      <c r="C56" s="44" t="s">
        <v>85</v>
      </c>
      <c r="D56" s="45"/>
      <c r="E56" s="45"/>
      <c r="F56" s="45"/>
    </row>
    <row r="57" spans="1:6" ht="26.25" customHeight="1" x14ac:dyDescent="0.2">
      <c r="B57" s="43" t="s">
        <v>86</v>
      </c>
      <c r="C57" s="44" t="s">
        <v>87</v>
      </c>
      <c r="D57" s="45"/>
      <c r="E57" s="45"/>
      <c r="F57" s="45"/>
    </row>
    <row r="58" spans="1:6" ht="23.25" customHeight="1" x14ac:dyDescent="0.2">
      <c r="B58" s="43" t="s">
        <v>88</v>
      </c>
      <c r="C58" s="44" t="s">
        <v>89</v>
      </c>
      <c r="D58" s="45"/>
      <c r="E58" s="45"/>
      <c r="F58" s="45"/>
    </row>
    <row r="59" spans="1:6" ht="26.25" customHeight="1" x14ac:dyDescent="0.2">
      <c r="B59" s="43" t="s">
        <v>90</v>
      </c>
      <c r="C59" s="44" t="s">
        <v>91</v>
      </c>
      <c r="D59" s="45"/>
      <c r="E59" s="45"/>
      <c r="F59" s="45"/>
    </row>
    <row r="60" spans="1:6" ht="27" customHeight="1" x14ac:dyDescent="0.2">
      <c r="B60" s="43" t="s">
        <v>92</v>
      </c>
      <c r="C60" s="44" t="s">
        <v>93</v>
      </c>
      <c r="D60" s="45"/>
      <c r="E60" s="45"/>
      <c r="F60" s="45"/>
    </row>
    <row r="61" spans="1:6" ht="20.100000000000001" customHeight="1" x14ac:dyDescent="0.2">
      <c r="B61" s="43" t="s">
        <v>94</v>
      </c>
      <c r="C61" s="48" t="s">
        <v>95</v>
      </c>
      <c r="D61" s="45"/>
      <c r="E61" s="45"/>
      <c r="F61" s="45"/>
    </row>
    <row r="62" spans="1:6" ht="27" customHeight="1" x14ac:dyDescent="0.2">
      <c r="A62" s="42" t="s">
        <v>96</v>
      </c>
      <c r="B62" s="217">
        <v>65</v>
      </c>
      <c r="C62" s="40" t="s">
        <v>97</v>
      </c>
      <c r="D62" s="41">
        <f>D63+D68</f>
        <v>1202500</v>
      </c>
      <c r="E62" s="41">
        <f>E63+E68</f>
        <v>1217892</v>
      </c>
      <c r="F62" s="41">
        <f>F63+F68</f>
        <v>1235064</v>
      </c>
    </row>
    <row r="63" spans="1:6" ht="20.100000000000001" customHeight="1" x14ac:dyDescent="0.2">
      <c r="B63" s="43">
        <v>651</v>
      </c>
      <c r="C63" s="44" t="s">
        <v>98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99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100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101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102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103</v>
      </c>
      <c r="D68" s="41">
        <f>SUM(D69:D71)</f>
        <v>1202500</v>
      </c>
      <c r="E68" s="41">
        <f>SUM(E69:E71)</f>
        <v>1217892</v>
      </c>
      <c r="F68" s="41">
        <f>SUM(F69:F71)</f>
        <v>1235064</v>
      </c>
    </row>
    <row r="69" spans="1:6" ht="20.100000000000001" customHeight="1" x14ac:dyDescent="0.2">
      <c r="B69" s="43">
        <v>6526</v>
      </c>
      <c r="C69" s="44" t="s">
        <v>104</v>
      </c>
      <c r="D69" s="45">
        <v>1202500</v>
      </c>
      <c r="E69" s="45">
        <v>1217892</v>
      </c>
      <c r="F69" s="45">
        <v>1235064</v>
      </c>
    </row>
    <row r="70" spans="1:6" ht="20.100000000000001" customHeight="1" x14ac:dyDescent="0.2">
      <c r="B70" s="43" t="s">
        <v>105</v>
      </c>
      <c r="C70" s="44" t="s">
        <v>106</v>
      </c>
      <c r="D70" s="45"/>
      <c r="E70" s="45"/>
      <c r="F70" s="45"/>
    </row>
    <row r="71" spans="1:6" ht="27.75" customHeight="1" x14ac:dyDescent="0.2">
      <c r="B71" s="43" t="s">
        <v>107</v>
      </c>
      <c r="C71" s="44" t="s">
        <v>108</v>
      </c>
      <c r="D71" s="45"/>
      <c r="E71" s="45"/>
      <c r="F71" s="45"/>
    </row>
    <row r="72" spans="1:6" ht="20.100000000000001" customHeight="1" x14ac:dyDescent="0.2">
      <c r="A72" s="42" t="s">
        <v>109</v>
      </c>
      <c r="B72" s="217">
        <v>66</v>
      </c>
      <c r="C72" s="49" t="s">
        <v>110</v>
      </c>
      <c r="D72" s="41">
        <f>D73+D76</f>
        <v>120000</v>
      </c>
      <c r="E72" s="41">
        <f>E73+E76</f>
        <v>121536</v>
      </c>
      <c r="F72" s="41">
        <f>F73+F76</f>
        <v>123250</v>
      </c>
    </row>
    <row r="73" spans="1:6" ht="20.100000000000001" customHeight="1" x14ac:dyDescent="0.2">
      <c r="B73" s="43">
        <v>661</v>
      </c>
      <c r="C73" s="44" t="s">
        <v>111</v>
      </c>
      <c r="D73" s="41">
        <f>SUM(D74:D75)</f>
        <v>100000</v>
      </c>
      <c r="E73" s="41">
        <f>SUM(E74:E75)</f>
        <v>101280</v>
      </c>
      <c r="F73" s="41">
        <f>SUM(F74:F75)</f>
        <v>102708</v>
      </c>
    </row>
    <row r="74" spans="1:6" ht="20.100000000000001" customHeight="1" x14ac:dyDescent="0.2">
      <c r="B74" s="43">
        <v>6614</v>
      </c>
      <c r="C74" s="44" t="s">
        <v>112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113</v>
      </c>
      <c r="D75" s="45">
        <v>100000</v>
      </c>
      <c r="E75" s="45">
        <v>101280</v>
      </c>
      <c r="F75" s="45">
        <v>102708</v>
      </c>
    </row>
    <row r="76" spans="1:6" ht="20.100000000000001" customHeight="1" x14ac:dyDescent="0.2">
      <c r="B76" s="43">
        <v>663</v>
      </c>
      <c r="C76" s="48" t="s">
        <v>114</v>
      </c>
      <c r="D76" s="41">
        <f>SUM(D77:D78)</f>
        <v>20000</v>
      </c>
      <c r="E76" s="41">
        <f>SUM(E77:E78)</f>
        <v>20256</v>
      </c>
      <c r="F76" s="41">
        <f>SUM(F77:F78)</f>
        <v>20542</v>
      </c>
    </row>
    <row r="77" spans="1:6" ht="20.100000000000001" customHeight="1" x14ac:dyDescent="0.2">
      <c r="B77" s="43">
        <v>6631</v>
      </c>
      <c r="C77" s="44" t="s">
        <v>115</v>
      </c>
      <c r="D77" s="45">
        <v>20000</v>
      </c>
      <c r="E77" s="45">
        <v>20256</v>
      </c>
      <c r="F77" s="45">
        <v>20542</v>
      </c>
    </row>
    <row r="78" spans="1:6" ht="20.100000000000001" customHeight="1" x14ac:dyDescent="0.2">
      <c r="B78" s="43">
        <v>6632</v>
      </c>
      <c r="C78" s="48" t="s">
        <v>116</v>
      </c>
      <c r="D78" s="45"/>
      <c r="E78" s="45"/>
      <c r="F78" s="45"/>
    </row>
    <row r="79" spans="1:6" ht="20.100000000000001" customHeight="1" x14ac:dyDescent="0.2">
      <c r="A79" s="42"/>
      <c r="B79" s="217" t="s">
        <v>117</v>
      </c>
      <c r="C79" s="46" t="s">
        <v>118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119</v>
      </c>
      <c r="B80" s="43" t="s">
        <v>120</v>
      </c>
      <c r="C80" s="48" t="s">
        <v>121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122</v>
      </c>
      <c r="C81" s="48" t="s">
        <v>121</v>
      </c>
      <c r="D81" s="45"/>
      <c r="E81" s="45"/>
      <c r="F81" s="45"/>
    </row>
    <row r="82" spans="1:6" ht="20.100000000000001" customHeight="1" x14ac:dyDescent="0.2">
      <c r="A82" s="42" t="s">
        <v>123</v>
      </c>
      <c r="B82" s="217">
        <v>68</v>
      </c>
      <c r="C82" s="40" t="s">
        <v>124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125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126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127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 x14ac:dyDescent="0.2">
      <c r="A86" s="42" t="s">
        <v>128</v>
      </c>
      <c r="B86" s="217">
        <v>72</v>
      </c>
      <c r="C86" s="46" t="s">
        <v>129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 x14ac:dyDescent="0.2">
      <c r="B87" s="43">
        <v>721</v>
      </c>
      <c r="C87" s="44" t="s">
        <v>130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 x14ac:dyDescent="0.2">
      <c r="B88" s="43">
        <v>7211</v>
      </c>
      <c r="C88" s="44" t="s">
        <v>131</v>
      </c>
      <c r="D88" s="45"/>
      <c r="E88" s="45"/>
      <c r="F88" s="45"/>
    </row>
    <row r="89" spans="1:6" ht="20.100000000000001" customHeight="1" x14ac:dyDescent="0.2">
      <c r="B89" s="43">
        <v>7212</v>
      </c>
      <c r="C89" s="44" t="s">
        <v>132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133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134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135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136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137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138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139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140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141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142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143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144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145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146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147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148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149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150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151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152</v>
      </c>
      <c r="D109" s="45"/>
      <c r="E109" s="45"/>
      <c r="F109" s="45"/>
    </row>
    <row r="110" spans="1:6" ht="20.100000000000001" customHeight="1" x14ac:dyDescent="0.2">
      <c r="A110" s="42" t="s">
        <v>153</v>
      </c>
      <c r="B110" s="217">
        <v>73</v>
      </c>
      <c r="C110" s="40" t="s">
        <v>154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154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155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156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157</v>
      </c>
      <c r="B114" s="217" t="s">
        <v>158</v>
      </c>
      <c r="C114" s="51" t="s">
        <v>159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160</v>
      </c>
      <c r="C115" s="218" t="s">
        <v>161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162</v>
      </c>
      <c r="C116" s="218" t="s">
        <v>163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164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165</v>
      </c>
      <c r="D118" s="45"/>
      <c r="E118" s="45"/>
      <c r="F118" s="45"/>
      <c r="G118" s="50"/>
    </row>
    <row r="119" spans="1:7" ht="20.100000000000001" customHeight="1" x14ac:dyDescent="0.2">
      <c r="B119" s="43" t="s">
        <v>166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167</v>
      </c>
      <c r="B121" s="221">
        <v>83</v>
      </c>
      <c r="C121" s="53" t="s">
        <v>168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169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170</v>
      </c>
      <c r="D123" s="45"/>
      <c r="E123" s="45"/>
      <c r="F123" s="45"/>
      <c r="G123" s="50"/>
    </row>
    <row r="124" spans="1:7" ht="28.5" customHeight="1" x14ac:dyDescent="0.2">
      <c r="A124" s="42" t="s">
        <v>171</v>
      </c>
      <c r="B124" s="217">
        <v>84</v>
      </c>
      <c r="C124" s="40" t="s">
        <v>172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173</v>
      </c>
      <c r="C125" s="54" t="s">
        <v>174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175</v>
      </c>
      <c r="C126" s="54" t="s">
        <v>176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177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178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179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180</v>
      </c>
      <c r="D130" s="45"/>
      <c r="E130" s="45"/>
      <c r="F130" s="45"/>
    </row>
    <row r="131" spans="1:9" ht="20.100000000000001" customHeight="1" x14ac:dyDescent="0.2">
      <c r="B131" s="43" t="s">
        <v>181</v>
      </c>
      <c r="C131" s="44" t="s">
        <v>182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183</v>
      </c>
      <c r="C132" s="44" t="s">
        <v>184</v>
      </c>
      <c r="D132" s="45"/>
      <c r="E132" s="45"/>
      <c r="F132" s="45"/>
    </row>
    <row r="133" spans="1:9" ht="25.15" customHeight="1" x14ac:dyDescent="0.2">
      <c r="B133" s="254" t="s">
        <v>185</v>
      </c>
      <c r="C133" s="255"/>
      <c r="D133" s="41">
        <f>D113+D85+D8</f>
        <v>10011140</v>
      </c>
      <c r="E133" s="41">
        <f>E113+E85+E8</f>
        <v>10139282</v>
      </c>
      <c r="F133" s="41">
        <f>F113+F85+F8</f>
        <v>10282247</v>
      </c>
      <c r="I133" s="50"/>
    </row>
    <row r="134" spans="1:9" ht="25.15" customHeight="1" x14ac:dyDescent="0.2">
      <c r="A134" s="42" t="s">
        <v>186</v>
      </c>
      <c r="B134" s="254" t="s">
        <v>187</v>
      </c>
      <c r="C134" s="255"/>
      <c r="D134" s="55"/>
      <c r="E134" s="55"/>
      <c r="F134" s="55"/>
      <c r="I134" s="50"/>
    </row>
    <row r="135" spans="1:9" ht="20.45" customHeight="1" x14ac:dyDescent="0.2">
      <c r="B135" s="258" t="s">
        <v>188</v>
      </c>
      <c r="C135" s="259"/>
      <c r="D135" s="259"/>
      <c r="E135" s="259"/>
      <c r="F135" s="259"/>
    </row>
    <row r="136" spans="1:9" ht="20.100000000000001" customHeight="1" x14ac:dyDescent="0.2">
      <c r="B136" s="43" t="s">
        <v>117</v>
      </c>
      <c r="C136" s="46" t="s">
        <v>118</v>
      </c>
      <c r="D136" s="41">
        <f>SUM(D137)</f>
        <v>2398999</v>
      </c>
      <c r="E136" s="41">
        <f t="shared" ref="E136:F136" si="3">SUM(E137)</f>
        <v>2429706</v>
      </c>
      <c r="F136" s="41">
        <f t="shared" si="3"/>
        <v>2463965</v>
      </c>
    </row>
    <row r="137" spans="1:9" ht="20.100000000000001" customHeight="1" x14ac:dyDescent="0.2">
      <c r="A137" s="42" t="s">
        <v>189</v>
      </c>
      <c r="B137" s="43" t="s">
        <v>190</v>
      </c>
      <c r="C137" s="48" t="s">
        <v>191</v>
      </c>
      <c r="D137" s="41">
        <f>SUM(D138:D140)</f>
        <v>2398999</v>
      </c>
      <c r="E137" s="41">
        <f t="shared" ref="E137:F137" si="4">SUM(E138:E140)</f>
        <v>2429706</v>
      </c>
      <c r="F137" s="41">
        <f t="shared" si="4"/>
        <v>2463965</v>
      </c>
    </row>
    <row r="138" spans="1:9" ht="20.100000000000001" customHeight="1" x14ac:dyDescent="0.2">
      <c r="B138" s="43" t="s">
        <v>192</v>
      </c>
      <c r="C138" s="48" t="s">
        <v>193</v>
      </c>
      <c r="D138" s="45">
        <v>2393999</v>
      </c>
      <c r="E138" s="45">
        <v>2424642</v>
      </c>
      <c r="F138" s="45">
        <v>2458830</v>
      </c>
    </row>
    <row r="139" spans="1:9" ht="20.100000000000001" customHeight="1" x14ac:dyDescent="0.2">
      <c r="B139" s="43" t="s">
        <v>194</v>
      </c>
      <c r="C139" s="48" t="s">
        <v>195</v>
      </c>
      <c r="D139" s="45">
        <v>5000</v>
      </c>
      <c r="E139" s="45">
        <v>5064</v>
      </c>
      <c r="F139" s="45">
        <v>5135</v>
      </c>
    </row>
    <row r="140" spans="1:9" ht="20.100000000000001" customHeight="1" x14ac:dyDescent="0.2">
      <c r="B140" s="43" t="s">
        <v>196</v>
      </c>
      <c r="C140" s="48" t="s">
        <v>197</v>
      </c>
      <c r="D140" s="45"/>
      <c r="E140" s="45"/>
      <c r="F140" s="45"/>
    </row>
    <row r="141" spans="1:9" ht="25.15" customHeight="1" x14ac:dyDescent="0.2">
      <c r="B141" s="254" t="s">
        <v>198</v>
      </c>
      <c r="C141" s="255"/>
      <c r="D141" s="41">
        <f>D136</f>
        <v>2398999</v>
      </c>
      <c r="E141" s="41">
        <f t="shared" ref="E141:F141" si="5">E136</f>
        <v>2429706</v>
      </c>
      <c r="F141" s="41">
        <f t="shared" si="5"/>
        <v>2463965</v>
      </c>
      <c r="I141" s="50"/>
    </row>
    <row r="142" spans="1:9" ht="25.15" customHeight="1" x14ac:dyDescent="0.2">
      <c r="B142" s="254" t="s">
        <v>199</v>
      </c>
      <c r="C142" s="255"/>
      <c r="D142" s="41">
        <f>D133+D141</f>
        <v>12410139</v>
      </c>
      <c r="E142" s="41">
        <f t="shared" ref="E142:F142" si="6">E133+E141</f>
        <v>12568988</v>
      </c>
      <c r="F142" s="41">
        <f t="shared" si="6"/>
        <v>12746212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view="pageBreakPreview" topLeftCell="G119" zoomScale="60" zoomScaleNormal="82" workbookViewId="0">
      <selection activeCell="O84" sqref="O84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82" t="s">
        <v>422</v>
      </c>
      <c r="N1" s="282"/>
      <c r="O1" s="159"/>
      <c r="P1" s="158"/>
      <c r="Q1" s="158"/>
    </row>
    <row r="2" spans="1:80" s="62" customFormat="1" ht="21" customHeight="1" x14ac:dyDescent="0.25">
      <c r="A2" s="283" t="s">
        <v>439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160"/>
      <c r="P2" s="160"/>
      <c r="Q2" s="161" t="s">
        <v>353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441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442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443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84" t="s">
        <v>200</v>
      </c>
      <c r="B10" s="286" t="s">
        <v>201</v>
      </c>
      <c r="C10" s="288" t="s">
        <v>202</v>
      </c>
      <c r="D10" s="290" t="s">
        <v>203</v>
      </c>
      <c r="E10" s="290" t="s">
        <v>204</v>
      </c>
      <c r="F10" s="290" t="s">
        <v>205</v>
      </c>
      <c r="G10" s="292" t="s">
        <v>206</v>
      </c>
      <c r="H10" s="292" t="s">
        <v>207</v>
      </c>
      <c r="I10" s="292" t="s">
        <v>208</v>
      </c>
      <c r="J10" s="292" t="s">
        <v>209</v>
      </c>
      <c r="K10" s="292" t="s">
        <v>427</v>
      </c>
      <c r="L10" s="292" t="s">
        <v>210</v>
      </c>
      <c r="M10" s="292" t="s">
        <v>211</v>
      </c>
      <c r="N10" s="292" t="s">
        <v>212</v>
      </c>
      <c r="O10" s="292" t="s">
        <v>213</v>
      </c>
      <c r="P10" s="290" t="s">
        <v>214</v>
      </c>
      <c r="Q10" s="294" t="s">
        <v>215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85"/>
      <c r="B11" s="287"/>
      <c r="C11" s="289"/>
      <c r="D11" s="291"/>
      <c r="E11" s="291"/>
      <c r="F11" s="291"/>
      <c r="G11" s="293"/>
      <c r="H11" s="293"/>
      <c r="I11" s="293"/>
      <c r="J11" s="293"/>
      <c r="K11" s="293"/>
      <c r="L11" s="293"/>
      <c r="M11" s="293"/>
      <c r="N11" s="293"/>
      <c r="O11" s="293"/>
      <c r="P11" s="291"/>
      <c r="Q11" s="295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189</v>
      </c>
      <c r="F12" s="95"/>
      <c r="G12" s="98" t="s">
        <v>27</v>
      </c>
      <c r="H12" s="98" t="s">
        <v>58</v>
      </c>
      <c r="I12" s="98" t="s">
        <v>96</v>
      </c>
      <c r="J12" s="98" t="s">
        <v>109</v>
      </c>
      <c r="K12" s="98" t="s">
        <v>119</v>
      </c>
      <c r="L12" s="98" t="s">
        <v>123</v>
      </c>
      <c r="M12" s="98" t="s">
        <v>216</v>
      </c>
      <c r="N12" s="98" t="s">
        <v>217</v>
      </c>
      <c r="O12" s="99" t="s">
        <v>186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218</v>
      </c>
      <c r="E13" s="103">
        <v>5</v>
      </c>
      <c r="F13" s="103" t="s">
        <v>219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354</v>
      </c>
      <c r="B14" s="196"/>
      <c r="C14" s="197"/>
      <c r="D14" s="198">
        <f>D15</f>
        <v>12410139</v>
      </c>
      <c r="E14" s="198">
        <f>E15</f>
        <v>2398999</v>
      </c>
      <c r="F14" s="198">
        <f>F15</f>
        <v>10011140</v>
      </c>
      <c r="G14" s="198">
        <f t="shared" ref="G14:Q14" si="0">G15</f>
        <v>8688540</v>
      </c>
      <c r="H14" s="198">
        <f t="shared" si="0"/>
        <v>0</v>
      </c>
      <c r="I14" s="198">
        <f t="shared" si="0"/>
        <v>1192500</v>
      </c>
      <c r="J14" s="198">
        <f t="shared" si="0"/>
        <v>130100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12568988.779999999</v>
      </c>
      <c r="Q14" s="199">
        <f t="shared" si="0"/>
        <v>12746211.49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355</v>
      </c>
      <c r="B15" s="201"/>
      <c r="C15" s="202"/>
      <c r="D15" s="203">
        <f t="shared" ref="D15:Q15" si="1">D16+D72</f>
        <v>12410139</v>
      </c>
      <c r="E15" s="203">
        <f t="shared" si="1"/>
        <v>2398999</v>
      </c>
      <c r="F15" s="203">
        <f t="shared" si="1"/>
        <v>10011140</v>
      </c>
      <c r="G15" s="203">
        <f t="shared" si="1"/>
        <v>8688540</v>
      </c>
      <c r="H15" s="203">
        <f t="shared" si="1"/>
        <v>0</v>
      </c>
      <c r="I15" s="203">
        <f t="shared" si="1"/>
        <v>1192500</v>
      </c>
      <c r="J15" s="203">
        <f t="shared" si="1"/>
        <v>130100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12568988.779999999</v>
      </c>
      <c r="Q15" s="204">
        <f t="shared" si="1"/>
        <v>12746211.49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296" t="s">
        <v>356</v>
      </c>
      <c r="B16" s="297"/>
      <c r="C16" s="297"/>
      <c r="D16" s="178">
        <f t="shared" ref="D16:E16" si="2">D17+D56</f>
        <v>1296480</v>
      </c>
      <c r="E16" s="178">
        <f t="shared" si="2"/>
        <v>874880</v>
      </c>
      <c r="F16" s="178">
        <f>F17+F56</f>
        <v>421600</v>
      </c>
      <c r="G16" s="178">
        <f t="shared" ref="G16:Q16" si="3">G17+G56</f>
        <v>3000</v>
      </c>
      <c r="H16" s="178">
        <f t="shared" si="3"/>
        <v>0</v>
      </c>
      <c r="I16" s="178">
        <f t="shared" si="3"/>
        <v>288500</v>
      </c>
      <c r="J16" s="178">
        <f t="shared" si="3"/>
        <v>130100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1313074.94</v>
      </c>
      <c r="Q16" s="179">
        <f t="shared" si="3"/>
        <v>1331589.28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73" t="s">
        <v>357</v>
      </c>
      <c r="B17" s="274"/>
      <c r="C17" s="275"/>
      <c r="D17" s="190">
        <f>D18</f>
        <v>1185480</v>
      </c>
      <c r="E17" s="190">
        <f>E18</f>
        <v>874880</v>
      </c>
      <c r="F17" s="190">
        <f>F18</f>
        <v>310600</v>
      </c>
      <c r="G17" s="190">
        <f t="shared" ref="G17:Q17" si="4">G18</f>
        <v>3000</v>
      </c>
      <c r="H17" s="190">
        <f t="shared" si="4"/>
        <v>0</v>
      </c>
      <c r="I17" s="190">
        <f t="shared" si="4"/>
        <v>265500</v>
      </c>
      <c r="J17" s="190">
        <f t="shared" si="4"/>
        <v>42100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1200654.1399999999</v>
      </c>
      <c r="Q17" s="191">
        <f t="shared" si="4"/>
        <v>1217583.3500000001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220</v>
      </c>
      <c r="C18" s="110" t="s">
        <v>418</v>
      </c>
      <c r="D18" s="180">
        <f>D19+D48+D53</f>
        <v>1185480</v>
      </c>
      <c r="E18" s="180">
        <f>E19+E48+E53</f>
        <v>874880</v>
      </c>
      <c r="F18" s="180">
        <f>F19+F48+F53</f>
        <v>310600</v>
      </c>
      <c r="G18" s="180">
        <f t="shared" ref="G18:O18" si="5">G19+G48+G53</f>
        <v>3000</v>
      </c>
      <c r="H18" s="180">
        <f t="shared" si="5"/>
        <v>0</v>
      </c>
      <c r="I18" s="180">
        <f t="shared" si="5"/>
        <v>265500</v>
      </c>
      <c r="J18" s="180">
        <f t="shared" si="5"/>
        <v>42100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1200654.1399999999</v>
      </c>
      <c r="Q18" s="181">
        <f t="shared" ref="Q18" si="7">Q19+Q48+Q53</f>
        <v>1217583.3500000001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236</v>
      </c>
      <c r="C19" s="112" t="s">
        <v>237</v>
      </c>
      <c r="D19" s="180">
        <f t="shared" ref="D19:E19" si="8">D20+D24+D30+D40+D42</f>
        <v>1177510</v>
      </c>
      <c r="E19" s="180">
        <f t="shared" si="8"/>
        <v>870010</v>
      </c>
      <c r="F19" s="180">
        <f>F20+F24+F30+F40+F42</f>
        <v>307500</v>
      </c>
      <c r="G19" s="180">
        <f t="shared" ref="G19:Q19" si="9">G20+G24+G30+G40+G42</f>
        <v>3000</v>
      </c>
      <c r="H19" s="180">
        <f t="shared" si="9"/>
        <v>0</v>
      </c>
      <c r="I19" s="180">
        <f t="shared" si="9"/>
        <v>262500</v>
      </c>
      <c r="J19" s="180">
        <f t="shared" si="9"/>
        <v>42000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1192582.1199999999</v>
      </c>
      <c r="Q19" s="180">
        <f t="shared" si="9"/>
        <v>1209397.52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238</v>
      </c>
      <c r="C20" s="112" t="s">
        <v>379</v>
      </c>
      <c r="D20" s="180">
        <f>SUM(D21:D23)</f>
        <v>44520</v>
      </c>
      <c r="E20" s="180">
        <f>SUM(E21:E23)</f>
        <v>17520</v>
      </c>
      <c r="F20" s="180">
        <f>SUM(F21:F23)</f>
        <v>27000</v>
      </c>
      <c r="G20" s="180">
        <f t="shared" ref="G20:O20" si="10">SUM(G21:G23)</f>
        <v>1000</v>
      </c>
      <c r="H20" s="180">
        <f t="shared" si="10"/>
        <v>0</v>
      </c>
      <c r="I20" s="180">
        <f t="shared" si="10"/>
        <v>7000</v>
      </c>
      <c r="J20" s="180">
        <f t="shared" si="10"/>
        <v>19000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45089.84</v>
      </c>
      <c r="Q20" s="181">
        <f t="shared" ref="Q20" si="12">SUM(Q21:Q23)</f>
        <v>45725.619999999995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224</v>
      </c>
      <c r="B21" s="114" t="s">
        <v>239</v>
      </c>
      <c r="C21" s="115" t="s">
        <v>240</v>
      </c>
      <c r="D21" s="182">
        <f>E21+F21</f>
        <v>35720</v>
      </c>
      <c r="E21" s="183">
        <v>10720</v>
      </c>
      <c r="F21" s="182">
        <f>SUM(G21:N21)</f>
        <v>25000</v>
      </c>
      <c r="G21" s="183">
        <v>1000</v>
      </c>
      <c r="H21" s="183"/>
      <c r="I21" s="183">
        <v>5000</v>
      </c>
      <c r="J21" s="183">
        <v>19000</v>
      </c>
      <c r="K21" s="183"/>
      <c r="L21" s="183"/>
      <c r="M21" s="183"/>
      <c r="N21" s="183"/>
      <c r="O21" s="183"/>
      <c r="P21" s="183">
        <v>36177.199999999997</v>
      </c>
      <c r="Q21" s="183">
        <v>36687.31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228</v>
      </c>
      <c r="B22" s="114" t="s">
        <v>245</v>
      </c>
      <c r="C22" s="115" t="s">
        <v>246</v>
      </c>
      <c r="D22" s="182">
        <f t="shared" ref="D22:D47" si="13">E22+F22</f>
        <v>8800</v>
      </c>
      <c r="E22" s="183">
        <v>6800</v>
      </c>
      <c r="F22" s="182">
        <f t="shared" ref="F22:F29" si="14">SUM(G22:N22)</f>
        <v>2000</v>
      </c>
      <c r="G22" s="183"/>
      <c r="H22" s="183"/>
      <c r="I22" s="183">
        <v>2000</v>
      </c>
      <c r="J22" s="183"/>
      <c r="K22" s="183"/>
      <c r="L22" s="183"/>
      <c r="M22" s="183"/>
      <c r="N22" s="183"/>
      <c r="O22" s="183"/>
      <c r="P22" s="183">
        <v>8912.64</v>
      </c>
      <c r="Q22" s="183">
        <v>9038.31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413</v>
      </c>
      <c r="B23" s="114" t="s">
        <v>411</v>
      </c>
      <c r="C23" s="115" t="s">
        <v>412</v>
      </c>
      <c r="D23" s="182">
        <f t="shared" si="13"/>
        <v>0</v>
      </c>
      <c r="E23" s="183"/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247</v>
      </c>
      <c r="C24" s="117" t="s">
        <v>327</v>
      </c>
      <c r="D24" s="180">
        <f>SUM(D25:D29)</f>
        <v>538070</v>
      </c>
      <c r="E24" s="180">
        <f>SUM(E25:E29)</f>
        <v>463570</v>
      </c>
      <c r="F24" s="180">
        <f>SUM(F25:F29)</f>
        <v>74500</v>
      </c>
      <c r="G24" s="180">
        <f>SUM(G25:G29)</f>
        <v>500</v>
      </c>
      <c r="H24" s="180">
        <f t="shared" ref="H24:O24" si="15">SUM(H25:H29)</f>
        <v>0</v>
      </c>
      <c r="I24" s="180">
        <f t="shared" si="15"/>
        <v>74000</v>
      </c>
      <c r="J24" s="180">
        <f t="shared" si="15"/>
        <v>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544450.9</v>
      </c>
      <c r="Q24" s="181">
        <f t="shared" ref="Q24" si="17">SUM(Q25:Q29)</f>
        <v>552127.65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220</v>
      </c>
      <c r="B25" s="114" t="s">
        <v>249</v>
      </c>
      <c r="C25" s="115" t="s">
        <v>250</v>
      </c>
      <c r="D25" s="182">
        <f t="shared" si="13"/>
        <v>110870</v>
      </c>
      <c r="E25" s="184">
        <v>75370</v>
      </c>
      <c r="F25" s="182">
        <f t="shared" si="14"/>
        <v>35500</v>
      </c>
      <c r="G25" s="155">
        <v>500</v>
      </c>
      <c r="H25" s="155"/>
      <c r="I25" s="155">
        <v>35000</v>
      </c>
      <c r="J25" s="155"/>
      <c r="K25" s="155"/>
      <c r="L25" s="155"/>
      <c r="M25" s="155"/>
      <c r="N25" s="155"/>
      <c r="O25" s="155"/>
      <c r="P25" s="155">
        <v>111782.74</v>
      </c>
      <c r="Q25" s="155">
        <v>113358.87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234</v>
      </c>
      <c r="B26" s="114" t="s">
        <v>255</v>
      </c>
      <c r="C26" s="115" t="s">
        <v>256</v>
      </c>
      <c r="D26" s="182">
        <f t="shared" si="13"/>
        <v>380000</v>
      </c>
      <c r="E26" s="184">
        <v>370000</v>
      </c>
      <c r="F26" s="182">
        <f t="shared" si="14"/>
        <v>10000</v>
      </c>
      <c r="G26" s="155"/>
      <c r="H26" s="155"/>
      <c r="I26" s="155">
        <v>10000</v>
      </c>
      <c r="J26" s="155"/>
      <c r="K26" s="155"/>
      <c r="L26" s="155"/>
      <c r="M26" s="155"/>
      <c r="N26" s="155"/>
      <c r="O26" s="155"/>
      <c r="P26" s="155">
        <v>384864</v>
      </c>
      <c r="Q26" s="155">
        <v>390290.58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241</v>
      </c>
      <c r="B27" s="114" t="s">
        <v>258</v>
      </c>
      <c r="C27" s="115" t="s">
        <v>358</v>
      </c>
      <c r="D27" s="182">
        <f t="shared" si="13"/>
        <v>22600</v>
      </c>
      <c r="E27" s="184">
        <v>9600</v>
      </c>
      <c r="F27" s="182">
        <f t="shared" si="14"/>
        <v>13000</v>
      </c>
      <c r="G27" s="155"/>
      <c r="H27" s="155"/>
      <c r="I27" s="155">
        <v>13000</v>
      </c>
      <c r="J27" s="155"/>
      <c r="K27" s="155"/>
      <c r="L27" s="155"/>
      <c r="M27" s="155"/>
      <c r="N27" s="155"/>
      <c r="O27" s="155"/>
      <c r="P27" s="155">
        <v>22889.279999999999</v>
      </c>
      <c r="Q27" s="155">
        <v>23212.02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244</v>
      </c>
      <c r="B28" s="114" t="s">
        <v>260</v>
      </c>
      <c r="C28" s="115" t="s">
        <v>261</v>
      </c>
      <c r="D28" s="182">
        <f t="shared" si="13"/>
        <v>14600</v>
      </c>
      <c r="E28" s="184">
        <v>8600</v>
      </c>
      <c r="F28" s="182">
        <f t="shared" si="14"/>
        <v>6000</v>
      </c>
      <c r="G28" s="155"/>
      <c r="H28" s="155"/>
      <c r="I28" s="155">
        <v>6000</v>
      </c>
      <c r="J28" s="155"/>
      <c r="K28" s="155"/>
      <c r="L28" s="155"/>
      <c r="M28" s="155"/>
      <c r="N28" s="155"/>
      <c r="O28" s="155"/>
      <c r="P28" s="155">
        <v>14786.88</v>
      </c>
      <c r="Q28" s="155">
        <v>14995.38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391</v>
      </c>
      <c r="C29" s="115" t="s">
        <v>392</v>
      </c>
      <c r="D29" s="182">
        <f t="shared" si="13"/>
        <v>10000</v>
      </c>
      <c r="E29" s="184"/>
      <c r="F29" s="182">
        <f t="shared" si="14"/>
        <v>10000</v>
      </c>
      <c r="G29" s="155"/>
      <c r="H29" s="155"/>
      <c r="I29" s="155">
        <v>10000</v>
      </c>
      <c r="J29" s="155"/>
      <c r="K29" s="155"/>
      <c r="L29" s="155"/>
      <c r="M29" s="155"/>
      <c r="N29" s="155"/>
      <c r="O29" s="155"/>
      <c r="P29" s="155">
        <v>10128</v>
      </c>
      <c r="Q29" s="155">
        <v>10270.799999999999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262</v>
      </c>
      <c r="C30" s="117" t="s">
        <v>263</v>
      </c>
      <c r="D30" s="185">
        <f>SUM(D31:D39)</f>
        <v>515610</v>
      </c>
      <c r="E30" s="185">
        <f>SUM(E31:E39)</f>
        <v>334110</v>
      </c>
      <c r="F30" s="185">
        <f>SUM(F31:F39)</f>
        <v>181500</v>
      </c>
      <c r="G30" s="185">
        <f t="shared" ref="G30:N30" si="18">SUM(G31:G39)</f>
        <v>1500</v>
      </c>
      <c r="H30" s="185">
        <f t="shared" si="18"/>
        <v>0</v>
      </c>
      <c r="I30" s="185">
        <f t="shared" si="18"/>
        <v>157000</v>
      </c>
      <c r="J30" s="185">
        <f t="shared" si="18"/>
        <v>23000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522716.2</v>
      </c>
      <c r="Q30" s="186">
        <f t="shared" si="19"/>
        <v>530086.5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248</v>
      </c>
      <c r="B31" s="119" t="s">
        <v>265</v>
      </c>
      <c r="C31" s="115" t="s">
        <v>266</v>
      </c>
      <c r="D31" s="182">
        <f t="shared" si="13"/>
        <v>47100</v>
      </c>
      <c r="E31" s="184">
        <v>29100</v>
      </c>
      <c r="F31" s="182">
        <f t="shared" ref="F31:F39" si="20">SUM(G31:N31)</f>
        <v>18000</v>
      </c>
      <c r="G31" s="155"/>
      <c r="H31" s="155"/>
      <c r="I31" s="155">
        <v>10000</v>
      </c>
      <c r="J31" s="155">
        <v>8000</v>
      </c>
      <c r="K31" s="155"/>
      <c r="L31" s="155"/>
      <c r="M31" s="155"/>
      <c r="N31" s="155"/>
      <c r="O31" s="155"/>
      <c r="P31" s="155">
        <v>48209.279999999999</v>
      </c>
      <c r="Q31" s="155">
        <v>48889.03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251</v>
      </c>
      <c r="B32" s="119" t="s">
        <v>268</v>
      </c>
      <c r="C32" s="115" t="s">
        <v>269</v>
      </c>
      <c r="D32" s="182">
        <f t="shared" si="13"/>
        <v>67710</v>
      </c>
      <c r="E32" s="184">
        <v>17710</v>
      </c>
      <c r="F32" s="182">
        <f t="shared" si="20"/>
        <v>50000</v>
      </c>
      <c r="G32" s="155"/>
      <c r="H32" s="155"/>
      <c r="I32" s="155">
        <v>40000</v>
      </c>
      <c r="J32" s="155">
        <v>10000</v>
      </c>
      <c r="K32" s="155"/>
      <c r="L32" s="155"/>
      <c r="M32" s="155"/>
      <c r="N32" s="155"/>
      <c r="O32" s="155"/>
      <c r="P32" s="155">
        <v>68576.69</v>
      </c>
      <c r="Q32" s="155">
        <v>69543.62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254</v>
      </c>
      <c r="B33" s="119" t="s">
        <v>270</v>
      </c>
      <c r="C33" s="115" t="s">
        <v>271</v>
      </c>
      <c r="D33" s="182">
        <f t="shared" si="13"/>
        <v>5500</v>
      </c>
      <c r="E33" s="184">
        <v>5500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5570.4</v>
      </c>
      <c r="Q33" s="155">
        <v>5648.94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257</v>
      </c>
      <c r="B34" s="119" t="s">
        <v>273</v>
      </c>
      <c r="C34" s="120" t="s">
        <v>274</v>
      </c>
      <c r="D34" s="182">
        <f t="shared" si="13"/>
        <v>225630</v>
      </c>
      <c r="E34" s="184">
        <v>225630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228518.06</v>
      </c>
      <c r="Q34" s="155">
        <v>231740.17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259</v>
      </c>
      <c r="B35" s="119" t="s">
        <v>276</v>
      </c>
      <c r="C35" s="115" t="s">
        <v>277</v>
      </c>
      <c r="D35" s="182">
        <f t="shared" si="13"/>
        <v>25000</v>
      </c>
      <c r="E35" s="184"/>
      <c r="F35" s="182">
        <f t="shared" si="20"/>
        <v>25000</v>
      </c>
      <c r="G35" s="155"/>
      <c r="H35" s="155"/>
      <c r="I35" s="155">
        <v>25000</v>
      </c>
      <c r="J35" s="155"/>
      <c r="K35" s="155"/>
      <c r="L35" s="155"/>
      <c r="M35" s="155"/>
      <c r="N35" s="155"/>
      <c r="O35" s="155"/>
      <c r="P35" s="155">
        <v>25320</v>
      </c>
      <c r="Q35" s="155">
        <v>25677.01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264</v>
      </c>
      <c r="B36" s="114" t="s">
        <v>278</v>
      </c>
      <c r="C36" s="115" t="s">
        <v>279</v>
      </c>
      <c r="D36" s="182">
        <f t="shared" si="13"/>
        <v>35830</v>
      </c>
      <c r="E36" s="184">
        <v>33830</v>
      </c>
      <c r="F36" s="182">
        <f t="shared" si="20"/>
        <v>2000</v>
      </c>
      <c r="G36" s="155"/>
      <c r="H36" s="155"/>
      <c r="I36" s="155">
        <v>2000</v>
      </c>
      <c r="J36" s="155"/>
      <c r="K36" s="155"/>
      <c r="L36" s="155"/>
      <c r="M36" s="155"/>
      <c r="N36" s="155"/>
      <c r="O36" s="155"/>
      <c r="P36" s="155">
        <v>36288.620000000003</v>
      </c>
      <c r="Q36" s="155">
        <v>36800.29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267</v>
      </c>
      <c r="B37" s="114" t="s">
        <v>281</v>
      </c>
      <c r="C37" s="115" t="s">
        <v>282</v>
      </c>
      <c r="D37" s="182">
        <f t="shared" si="13"/>
        <v>5490</v>
      </c>
      <c r="E37" s="184">
        <v>5490</v>
      </c>
      <c r="F37" s="182">
        <f t="shared" si="20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v>5560.27</v>
      </c>
      <c r="Q37" s="155">
        <v>5638.67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272</v>
      </c>
      <c r="B38" s="114" t="s">
        <v>284</v>
      </c>
      <c r="C38" s="115" t="s">
        <v>285</v>
      </c>
      <c r="D38" s="182">
        <f t="shared" si="13"/>
        <v>33990</v>
      </c>
      <c r="E38" s="184">
        <v>8990</v>
      </c>
      <c r="F38" s="182">
        <f t="shared" si="20"/>
        <v>25000</v>
      </c>
      <c r="G38" s="155"/>
      <c r="H38" s="155"/>
      <c r="I38" s="155">
        <v>25000</v>
      </c>
      <c r="J38" s="155"/>
      <c r="K38" s="155"/>
      <c r="L38" s="155"/>
      <c r="M38" s="155"/>
      <c r="N38" s="155"/>
      <c r="O38" s="155"/>
      <c r="P38" s="155">
        <v>34425.07</v>
      </c>
      <c r="Q38" s="155">
        <v>34910.47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275</v>
      </c>
      <c r="B39" s="119" t="s">
        <v>287</v>
      </c>
      <c r="C39" s="115" t="s">
        <v>288</v>
      </c>
      <c r="D39" s="182">
        <f t="shared" si="13"/>
        <v>69360</v>
      </c>
      <c r="E39" s="184">
        <v>7860</v>
      </c>
      <c r="F39" s="182">
        <f t="shared" si="20"/>
        <v>61500</v>
      </c>
      <c r="G39" s="155">
        <v>1500</v>
      </c>
      <c r="H39" s="155"/>
      <c r="I39" s="155">
        <v>55000</v>
      </c>
      <c r="J39" s="155">
        <v>5000</v>
      </c>
      <c r="K39" s="155"/>
      <c r="L39" s="155"/>
      <c r="M39" s="155"/>
      <c r="N39" s="155"/>
      <c r="O39" s="155"/>
      <c r="P39" s="155">
        <v>70247.81</v>
      </c>
      <c r="Q39" s="155">
        <v>71238.3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393</v>
      </c>
      <c r="C40" s="177" t="s">
        <v>395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394</v>
      </c>
      <c r="C41" s="115" t="s">
        <v>396</v>
      </c>
      <c r="D41" s="182">
        <f t="shared" si="13"/>
        <v>0</v>
      </c>
      <c r="E41" s="184"/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290</v>
      </c>
      <c r="C42" s="117" t="s">
        <v>291</v>
      </c>
      <c r="D42" s="185">
        <f>SUM(D43:D47)</f>
        <v>79310</v>
      </c>
      <c r="E42" s="185">
        <f>SUM(E43:E47)</f>
        <v>54810</v>
      </c>
      <c r="F42" s="185">
        <f>SUM(F43:F47)</f>
        <v>24500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24500</v>
      </c>
      <c r="J42" s="185">
        <f t="shared" si="22"/>
        <v>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80325.179999999993</v>
      </c>
      <c r="Q42" s="186">
        <f t="shared" si="22"/>
        <v>81457.75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280</v>
      </c>
      <c r="B43" s="119" t="s">
        <v>294</v>
      </c>
      <c r="C43" s="115" t="s">
        <v>295</v>
      </c>
      <c r="D43" s="182">
        <f t="shared" si="13"/>
        <v>15620</v>
      </c>
      <c r="E43" s="184">
        <v>3120</v>
      </c>
      <c r="F43" s="182">
        <f t="shared" ref="F43:F47" si="23">SUM(G43:N43)</f>
        <v>12500</v>
      </c>
      <c r="G43" s="155"/>
      <c r="H43" s="155"/>
      <c r="I43" s="155">
        <v>12500</v>
      </c>
      <c r="J43" s="155"/>
      <c r="K43" s="155"/>
      <c r="L43" s="155"/>
      <c r="M43" s="155"/>
      <c r="N43" s="155"/>
      <c r="O43" s="155"/>
      <c r="P43" s="155">
        <v>15819.94</v>
      </c>
      <c r="Q43" s="155">
        <v>16043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283</v>
      </c>
      <c r="B44" s="119" t="s">
        <v>296</v>
      </c>
      <c r="C44" s="115" t="s">
        <v>297</v>
      </c>
      <c r="D44" s="182">
        <f t="shared" si="13"/>
        <v>2370</v>
      </c>
      <c r="E44" s="184">
        <v>2370</v>
      </c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2400.34</v>
      </c>
      <c r="Q44" s="155">
        <v>2434.1799999999998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286</v>
      </c>
      <c r="B45" s="119" t="s">
        <v>299</v>
      </c>
      <c r="C45" s="115" t="s">
        <v>300</v>
      </c>
      <c r="D45" s="182">
        <f t="shared" si="13"/>
        <v>1870</v>
      </c>
      <c r="E45" s="184">
        <v>1870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1893.94</v>
      </c>
      <c r="Q45" s="155">
        <v>1920.64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397</v>
      </c>
      <c r="C46" s="115" t="s">
        <v>398</v>
      </c>
      <c r="D46" s="182">
        <f t="shared" si="13"/>
        <v>0</v>
      </c>
      <c r="E46" s="184"/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84"/>
      <c r="S46" s="176"/>
      <c r="T46" s="145"/>
      <c r="V46" s="192"/>
      <c r="W46" s="145"/>
    </row>
    <row r="47" spans="1:23" ht="18" customHeight="1" x14ac:dyDescent="0.25">
      <c r="A47" s="113" t="s">
        <v>289</v>
      </c>
      <c r="B47" s="119" t="s">
        <v>302</v>
      </c>
      <c r="C47" s="115" t="s">
        <v>303</v>
      </c>
      <c r="D47" s="182">
        <f t="shared" si="13"/>
        <v>59450</v>
      </c>
      <c r="E47" s="184">
        <v>47450</v>
      </c>
      <c r="F47" s="182">
        <f t="shared" si="23"/>
        <v>12000</v>
      </c>
      <c r="G47" s="155"/>
      <c r="H47" s="155"/>
      <c r="I47" s="155">
        <v>12000</v>
      </c>
      <c r="J47" s="155"/>
      <c r="K47" s="155"/>
      <c r="L47" s="155"/>
      <c r="M47" s="155"/>
      <c r="N47" s="155"/>
      <c r="O47" s="155"/>
      <c r="P47" s="155">
        <v>60210.96</v>
      </c>
      <c r="Q47" s="155">
        <v>61059.93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304</v>
      </c>
      <c r="C48" s="117" t="s">
        <v>305</v>
      </c>
      <c r="D48" s="185">
        <f>D49</f>
        <v>7970</v>
      </c>
      <c r="E48" s="185">
        <f>E49</f>
        <v>4870</v>
      </c>
      <c r="F48" s="185">
        <f>F49</f>
        <v>3100</v>
      </c>
      <c r="G48" s="185">
        <f t="shared" ref="G48:Q48" si="24">G49</f>
        <v>0</v>
      </c>
      <c r="H48" s="185">
        <f t="shared" si="24"/>
        <v>0</v>
      </c>
      <c r="I48" s="185">
        <f t="shared" si="24"/>
        <v>3000</v>
      </c>
      <c r="J48" s="185">
        <f t="shared" si="24"/>
        <v>100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8072.0199999999995</v>
      </c>
      <c r="Q48" s="186">
        <f t="shared" si="24"/>
        <v>8185.83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306</v>
      </c>
      <c r="C49" s="117" t="s">
        <v>307</v>
      </c>
      <c r="D49" s="185">
        <f>SUM(D50:D52)</f>
        <v>7970</v>
      </c>
      <c r="E49" s="185">
        <f>SUM(E50:E52)</f>
        <v>4870</v>
      </c>
      <c r="F49" s="185">
        <f>SUM(F50:F52)</f>
        <v>3100</v>
      </c>
      <c r="G49" s="185">
        <f t="shared" ref="G49:Q49" si="25">SUM(G50:G52)</f>
        <v>0</v>
      </c>
      <c r="H49" s="185">
        <f t="shared" si="25"/>
        <v>0</v>
      </c>
      <c r="I49" s="185">
        <f t="shared" si="25"/>
        <v>3000</v>
      </c>
      <c r="J49" s="185">
        <f t="shared" si="25"/>
        <v>100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8072.0199999999995</v>
      </c>
      <c r="Q49" s="186">
        <f t="shared" si="25"/>
        <v>8185.83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292</v>
      </c>
      <c r="B50" s="119" t="s">
        <v>309</v>
      </c>
      <c r="C50" s="115" t="s">
        <v>310</v>
      </c>
      <c r="D50" s="182">
        <f t="shared" ref="D50:D52" si="26">E50+F50</f>
        <v>6620</v>
      </c>
      <c r="E50" s="184">
        <v>3620</v>
      </c>
      <c r="F50" s="182">
        <f t="shared" ref="F50:F52" si="27">SUM(G50:N50)</f>
        <v>3000</v>
      </c>
      <c r="G50" s="155"/>
      <c r="H50" s="155"/>
      <c r="I50" s="155">
        <v>3000</v>
      </c>
      <c r="J50" s="155"/>
      <c r="K50" s="155"/>
      <c r="L50" s="155"/>
      <c r="M50" s="155"/>
      <c r="N50" s="155"/>
      <c r="O50" s="155"/>
      <c r="P50" s="155">
        <v>6704.74</v>
      </c>
      <c r="Q50" s="155">
        <v>6799.27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293</v>
      </c>
      <c r="B51" s="119" t="s">
        <v>311</v>
      </c>
      <c r="C51" s="115" t="s">
        <v>312</v>
      </c>
      <c r="D51" s="182">
        <f t="shared" si="26"/>
        <v>1350</v>
      </c>
      <c r="E51" s="184">
        <v>1250</v>
      </c>
      <c r="F51" s="182">
        <f t="shared" si="27"/>
        <v>100</v>
      </c>
      <c r="G51" s="155"/>
      <c r="H51" s="155"/>
      <c r="I51" s="155"/>
      <c r="J51" s="155">
        <v>100</v>
      </c>
      <c r="K51" s="155"/>
      <c r="L51" s="155"/>
      <c r="M51" s="155"/>
      <c r="N51" s="155"/>
      <c r="O51" s="155"/>
      <c r="P51" s="155">
        <v>1367.28</v>
      </c>
      <c r="Q51" s="155">
        <v>1386.56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298</v>
      </c>
      <c r="B52" s="119" t="s">
        <v>359</v>
      </c>
      <c r="C52" s="115" t="s">
        <v>360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313</v>
      </c>
      <c r="C53" s="121" t="s">
        <v>385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414</v>
      </c>
      <c r="C54" s="117" t="s">
        <v>416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415</v>
      </c>
      <c r="C55" s="115" t="s">
        <v>417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 x14ac:dyDescent="0.25">
      <c r="A56" s="260" t="s">
        <v>361</v>
      </c>
      <c r="B56" s="261"/>
      <c r="C56" s="262"/>
      <c r="D56" s="188">
        <f>D57</f>
        <v>111000</v>
      </c>
      <c r="E56" s="188">
        <f>E57</f>
        <v>0</v>
      </c>
      <c r="F56" s="188">
        <f>F57</f>
        <v>111000</v>
      </c>
      <c r="G56" s="188">
        <f t="shared" ref="G56:Q56" si="31">G57</f>
        <v>0</v>
      </c>
      <c r="H56" s="188">
        <f t="shared" si="31"/>
        <v>0</v>
      </c>
      <c r="I56" s="188">
        <f t="shared" si="31"/>
        <v>23000</v>
      </c>
      <c r="J56" s="188">
        <f t="shared" si="31"/>
        <v>88000</v>
      </c>
      <c r="K56" s="188">
        <f t="shared" si="31"/>
        <v>0</v>
      </c>
      <c r="L56" s="188">
        <f t="shared" si="31"/>
        <v>0</v>
      </c>
      <c r="M56" s="188">
        <f t="shared" si="31"/>
        <v>0</v>
      </c>
      <c r="N56" s="188">
        <f t="shared" si="31"/>
        <v>0</v>
      </c>
      <c r="O56" s="188">
        <f t="shared" si="31"/>
        <v>0</v>
      </c>
      <c r="P56" s="188">
        <f t="shared" si="31"/>
        <v>112420.8</v>
      </c>
      <c r="Q56" s="189">
        <f t="shared" si="31"/>
        <v>114005.93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234</v>
      </c>
      <c r="C57" s="110" t="s">
        <v>11</v>
      </c>
      <c r="D57" s="185">
        <f>D58+D61</f>
        <v>111000</v>
      </c>
      <c r="E57" s="185">
        <f>E58+E61</f>
        <v>0</v>
      </c>
      <c r="F57" s="185">
        <f>F58+F61</f>
        <v>111000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23000</v>
      </c>
      <c r="J57" s="185">
        <f t="shared" si="32"/>
        <v>88000</v>
      </c>
      <c r="K57" s="185">
        <f t="shared" si="32"/>
        <v>0</v>
      </c>
      <c r="L57" s="185">
        <f t="shared" si="32"/>
        <v>0</v>
      </c>
      <c r="M57" s="185">
        <f t="shared" si="32"/>
        <v>0</v>
      </c>
      <c r="N57" s="185">
        <f t="shared" si="32"/>
        <v>0</v>
      </c>
      <c r="O57" s="185">
        <f t="shared" si="32"/>
        <v>0</v>
      </c>
      <c r="P57" s="185">
        <f t="shared" si="32"/>
        <v>112420.8</v>
      </c>
      <c r="Q57" s="186">
        <f t="shared" si="32"/>
        <v>114005.93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338</v>
      </c>
      <c r="C58" s="122" t="s">
        <v>401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399</v>
      </c>
      <c r="C59" s="110" t="s">
        <v>402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400</v>
      </c>
      <c r="C60" s="125" t="s">
        <v>403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339</v>
      </c>
      <c r="C61" s="122" t="s">
        <v>380</v>
      </c>
      <c r="D61" s="185">
        <f>D62+D64+D70</f>
        <v>111000</v>
      </c>
      <c r="E61" s="185">
        <f>E62+E64+E70</f>
        <v>0</v>
      </c>
      <c r="F61" s="185">
        <f>F62+F64+F70</f>
        <v>111000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23000</v>
      </c>
      <c r="J61" s="185">
        <f t="shared" si="36"/>
        <v>88000</v>
      </c>
      <c r="K61" s="185">
        <f t="shared" si="36"/>
        <v>0</v>
      </c>
      <c r="L61" s="185">
        <f t="shared" si="36"/>
        <v>0</v>
      </c>
      <c r="M61" s="185">
        <f t="shared" si="36"/>
        <v>0</v>
      </c>
      <c r="N61" s="185">
        <f t="shared" si="36"/>
        <v>0</v>
      </c>
      <c r="O61" s="185">
        <f t="shared" si="36"/>
        <v>0</v>
      </c>
      <c r="P61" s="185">
        <f t="shared" si="36"/>
        <v>112420.8</v>
      </c>
      <c r="Q61" s="186">
        <f t="shared" si="36"/>
        <v>114005.93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378</v>
      </c>
      <c r="C62" s="110" t="s">
        <v>381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0</v>
      </c>
      <c r="Q62" s="186">
        <f t="shared" si="37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301</v>
      </c>
      <c r="B63" s="126" t="s">
        <v>382</v>
      </c>
      <c r="C63" s="115" t="s">
        <v>132</v>
      </c>
      <c r="D63" s="182">
        <f t="shared" ref="D63:D71" si="38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340</v>
      </c>
      <c r="C64" s="117" t="s">
        <v>341</v>
      </c>
      <c r="D64" s="185">
        <f t="shared" ref="D64:E64" si="39">SUM(D65:D69)</f>
        <v>111000</v>
      </c>
      <c r="E64" s="185">
        <f t="shared" si="39"/>
        <v>0</v>
      </c>
      <c r="F64" s="185">
        <f>SUM(F65:F69)</f>
        <v>111000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23000</v>
      </c>
      <c r="J64" s="185">
        <f t="shared" si="40"/>
        <v>88000</v>
      </c>
      <c r="K64" s="185">
        <f t="shared" si="40"/>
        <v>0</v>
      </c>
      <c r="L64" s="185">
        <f t="shared" si="40"/>
        <v>0</v>
      </c>
      <c r="M64" s="185">
        <f t="shared" si="40"/>
        <v>0</v>
      </c>
      <c r="N64" s="185">
        <f t="shared" si="40"/>
        <v>0</v>
      </c>
      <c r="O64" s="185">
        <f t="shared" si="40"/>
        <v>0</v>
      </c>
      <c r="P64" s="185">
        <f t="shared" si="40"/>
        <v>112420.8</v>
      </c>
      <c r="Q64" s="185">
        <f t="shared" si="40"/>
        <v>114005.93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308</v>
      </c>
      <c r="B65" s="126" t="s">
        <v>342</v>
      </c>
      <c r="C65" s="115" t="s">
        <v>135</v>
      </c>
      <c r="D65" s="182">
        <f t="shared" si="38"/>
        <v>44000</v>
      </c>
      <c r="E65" s="184"/>
      <c r="F65" s="182">
        <f t="shared" ref="F65:F69" si="41">SUM(G65:N65)</f>
        <v>44000</v>
      </c>
      <c r="G65" s="155"/>
      <c r="H65" s="155"/>
      <c r="I65" s="155"/>
      <c r="J65" s="155">
        <v>44000</v>
      </c>
      <c r="K65" s="155"/>
      <c r="L65" s="155"/>
      <c r="M65" s="155"/>
      <c r="N65" s="155"/>
      <c r="O65" s="155"/>
      <c r="P65" s="155">
        <v>44563.199999999997</v>
      </c>
      <c r="Q65" s="155">
        <v>45191.54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404</v>
      </c>
      <c r="C66" s="115" t="s">
        <v>407</v>
      </c>
      <c r="D66" s="182">
        <f t="shared" si="38"/>
        <v>0</v>
      </c>
      <c r="E66" s="184"/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405</v>
      </c>
      <c r="C67" s="115" t="s">
        <v>137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406</v>
      </c>
      <c r="C68" s="115" t="s">
        <v>140</v>
      </c>
      <c r="D68" s="182">
        <f t="shared" si="38"/>
        <v>0</v>
      </c>
      <c r="E68" s="184"/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84"/>
      <c r="S68" s="176"/>
      <c r="T68" s="145"/>
      <c r="V68" s="192"/>
      <c r="W68" s="145"/>
    </row>
    <row r="69" spans="1:80" ht="18" customHeight="1" x14ac:dyDescent="0.25">
      <c r="A69" s="113" t="s">
        <v>326</v>
      </c>
      <c r="B69" s="126" t="s">
        <v>345</v>
      </c>
      <c r="C69" s="115" t="s">
        <v>141</v>
      </c>
      <c r="D69" s="182">
        <f t="shared" si="38"/>
        <v>67000</v>
      </c>
      <c r="E69" s="184"/>
      <c r="F69" s="182">
        <f t="shared" si="41"/>
        <v>67000</v>
      </c>
      <c r="G69" s="155"/>
      <c r="H69" s="155"/>
      <c r="I69" s="155">
        <v>23000</v>
      </c>
      <c r="J69" s="155">
        <v>44000</v>
      </c>
      <c r="K69" s="155"/>
      <c r="L69" s="155"/>
      <c r="M69" s="155"/>
      <c r="N69" s="155"/>
      <c r="O69" s="155"/>
      <c r="P69" s="155">
        <v>67857.600000000006</v>
      </c>
      <c r="Q69" s="155">
        <v>68814.39</v>
      </c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408</v>
      </c>
      <c r="C70" s="117" t="s">
        <v>409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410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 x14ac:dyDescent="0.25">
      <c r="A72" s="276" t="s">
        <v>362</v>
      </c>
      <c r="B72" s="277"/>
      <c r="C72" s="278"/>
      <c r="D72" s="214">
        <f t="shared" ref="D72:Q72" si="43">D73+D89+D93+D97+D101+D105+D111+D115+D119+D123+D130+D146</f>
        <v>11113659</v>
      </c>
      <c r="E72" s="214">
        <f t="shared" si="43"/>
        <v>1524119</v>
      </c>
      <c r="F72" s="214">
        <f t="shared" si="43"/>
        <v>9589540</v>
      </c>
      <c r="G72" s="214">
        <f t="shared" si="43"/>
        <v>8685540</v>
      </c>
      <c r="H72" s="214">
        <f t="shared" si="43"/>
        <v>0</v>
      </c>
      <c r="I72" s="214">
        <f t="shared" si="43"/>
        <v>904000</v>
      </c>
      <c r="J72" s="214">
        <f t="shared" si="43"/>
        <v>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11255913.84</v>
      </c>
      <c r="Q72" s="215">
        <f t="shared" si="43"/>
        <v>11414622.210000001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64" t="s">
        <v>363</v>
      </c>
      <c r="B73" s="265"/>
      <c r="C73" s="266"/>
      <c r="D73" s="188">
        <f>D74</f>
        <v>9872659</v>
      </c>
      <c r="E73" s="188">
        <f>E74</f>
        <v>773119</v>
      </c>
      <c r="F73" s="188">
        <f>F74</f>
        <v>9099540</v>
      </c>
      <c r="G73" s="188">
        <f t="shared" ref="G73:Q73" si="44">G74</f>
        <v>8685540</v>
      </c>
      <c r="H73" s="188">
        <f t="shared" si="44"/>
        <v>0</v>
      </c>
      <c r="I73" s="188">
        <f t="shared" si="44"/>
        <v>414000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9999029.0399999991</v>
      </c>
      <c r="Q73" s="189">
        <f t="shared" si="44"/>
        <v>10140015.34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220</v>
      </c>
      <c r="C74" s="110" t="s">
        <v>418</v>
      </c>
      <c r="D74" s="185">
        <f>D75+D83+D86</f>
        <v>9872659</v>
      </c>
      <c r="E74" s="185">
        <f>E75+E83+E86</f>
        <v>773119</v>
      </c>
      <c r="F74" s="185">
        <f>F75+F83+F86</f>
        <v>9099540</v>
      </c>
      <c r="G74" s="185">
        <f t="shared" ref="G74:Q74" si="45">G75+G83+G86</f>
        <v>8685540</v>
      </c>
      <c r="H74" s="185">
        <f t="shared" si="45"/>
        <v>0</v>
      </c>
      <c r="I74" s="185">
        <f t="shared" si="45"/>
        <v>414000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9999029.0399999991</v>
      </c>
      <c r="Q74" s="186">
        <f t="shared" si="45"/>
        <v>10140015.34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221</v>
      </c>
      <c r="C75" s="130" t="s">
        <v>222</v>
      </c>
      <c r="D75" s="185">
        <f>D76+D78+D80</f>
        <v>9603659</v>
      </c>
      <c r="E75" s="185">
        <f>E76+E78+E80</f>
        <v>744119</v>
      </c>
      <c r="F75" s="185">
        <f>F76+F78+F80</f>
        <v>8859540</v>
      </c>
      <c r="G75" s="185">
        <f t="shared" ref="G75:Q75" si="46">G76+G78+G80</f>
        <v>8445540</v>
      </c>
      <c r="H75" s="185">
        <f t="shared" si="46"/>
        <v>0</v>
      </c>
      <c r="I75" s="185">
        <f t="shared" si="46"/>
        <v>414000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9726585.8399999999</v>
      </c>
      <c r="Q75" s="186">
        <f t="shared" si="46"/>
        <v>9863730.6899999995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223</v>
      </c>
      <c r="C76" s="130" t="s">
        <v>383</v>
      </c>
      <c r="D76" s="185">
        <f>D77</f>
        <v>7836591</v>
      </c>
      <c r="E76" s="185">
        <f>E77</f>
        <v>593311</v>
      </c>
      <c r="F76" s="185">
        <f>F77</f>
        <v>7243280</v>
      </c>
      <c r="G76" s="185">
        <f t="shared" ref="G76:Q76" si="47">G77</f>
        <v>6907100</v>
      </c>
      <c r="H76" s="185">
        <f t="shared" si="47"/>
        <v>0</v>
      </c>
      <c r="I76" s="185">
        <f t="shared" si="47"/>
        <v>336180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7936899.3600000003</v>
      </c>
      <c r="Q76" s="186">
        <f t="shared" si="47"/>
        <v>8048809.6399999997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328</v>
      </c>
      <c r="B77" s="126" t="s">
        <v>225</v>
      </c>
      <c r="C77" s="115" t="s">
        <v>226</v>
      </c>
      <c r="D77" s="182">
        <f t="shared" ref="D77" si="48">E77+F77</f>
        <v>7836591</v>
      </c>
      <c r="E77" s="184">
        <v>593311</v>
      </c>
      <c r="F77" s="182">
        <f>SUM(G77:N77)</f>
        <v>7243280</v>
      </c>
      <c r="G77" s="184">
        <v>6907100</v>
      </c>
      <c r="H77" s="184"/>
      <c r="I77" s="184">
        <v>336180</v>
      </c>
      <c r="J77" s="184"/>
      <c r="K77" s="184"/>
      <c r="L77" s="184"/>
      <c r="M77" s="184"/>
      <c r="N77" s="184"/>
      <c r="O77" s="184"/>
      <c r="P77" s="184">
        <v>7936899.3600000003</v>
      </c>
      <c r="Q77" s="187">
        <v>8048809.6399999997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384</v>
      </c>
      <c r="C78" s="132" t="s">
        <v>227</v>
      </c>
      <c r="D78" s="185">
        <f t="shared" ref="D78:E78" si="49">D79</f>
        <v>419176</v>
      </c>
      <c r="E78" s="185">
        <f t="shared" si="49"/>
        <v>48756</v>
      </c>
      <c r="F78" s="185">
        <f>F79</f>
        <v>370420</v>
      </c>
      <c r="G78" s="185">
        <f t="shared" ref="G78:Q78" si="50">G79</f>
        <v>350420</v>
      </c>
      <c r="H78" s="185">
        <f t="shared" si="50"/>
        <v>0</v>
      </c>
      <c r="I78" s="185">
        <f t="shared" si="50"/>
        <v>20000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424541.46</v>
      </c>
      <c r="Q78" s="186">
        <f t="shared" si="50"/>
        <v>430527.49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329</v>
      </c>
      <c r="B79" s="126" t="s">
        <v>229</v>
      </c>
      <c r="C79" s="115" t="s">
        <v>230</v>
      </c>
      <c r="D79" s="182">
        <f t="shared" ref="D79" si="51">E79+F79</f>
        <v>419176</v>
      </c>
      <c r="E79" s="184">
        <v>48756</v>
      </c>
      <c r="F79" s="182">
        <f>SUM(G79:N79)</f>
        <v>370420</v>
      </c>
      <c r="G79" s="155">
        <v>350420</v>
      </c>
      <c r="H79" s="155"/>
      <c r="I79" s="155">
        <v>20000</v>
      </c>
      <c r="J79" s="155"/>
      <c r="K79" s="155"/>
      <c r="L79" s="155"/>
      <c r="M79" s="155"/>
      <c r="N79" s="155"/>
      <c r="O79" s="155"/>
      <c r="P79" s="155">
        <v>424541.46</v>
      </c>
      <c r="Q79" s="155">
        <v>430527.49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365</v>
      </c>
      <c r="C80" s="132" t="s">
        <v>231</v>
      </c>
      <c r="D80" s="185">
        <f t="shared" ref="D80:E80" si="52">D81+D82</f>
        <v>1347892</v>
      </c>
      <c r="E80" s="185">
        <f t="shared" si="52"/>
        <v>102052</v>
      </c>
      <c r="F80" s="185">
        <f>F81+F82</f>
        <v>1245840</v>
      </c>
      <c r="G80" s="185">
        <f t="shared" ref="G80:Q80" si="53">G81+G82</f>
        <v>1188020</v>
      </c>
      <c r="H80" s="185">
        <f t="shared" si="53"/>
        <v>0</v>
      </c>
      <c r="I80" s="185">
        <f t="shared" si="53"/>
        <v>57820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1365145.02</v>
      </c>
      <c r="Q80" s="186">
        <f t="shared" si="53"/>
        <v>1384393.56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330</v>
      </c>
      <c r="B81" s="126" t="s">
        <v>232</v>
      </c>
      <c r="C81" s="115" t="s">
        <v>233</v>
      </c>
      <c r="D81" s="182">
        <f t="shared" ref="D81:D82" si="54">E81+F81</f>
        <v>1214671</v>
      </c>
      <c r="E81" s="184">
        <v>91971</v>
      </c>
      <c r="F81" s="182">
        <f>SUM(G81:N81)</f>
        <v>1122700</v>
      </c>
      <c r="G81" s="155">
        <v>1070600</v>
      </c>
      <c r="H81" s="155"/>
      <c r="I81" s="155">
        <v>52100</v>
      </c>
      <c r="J81" s="155"/>
      <c r="K81" s="155"/>
      <c r="L81" s="155"/>
      <c r="M81" s="155"/>
      <c r="N81" s="155"/>
      <c r="O81" s="155"/>
      <c r="P81" s="155">
        <v>1230218.79</v>
      </c>
      <c r="Q81" s="155">
        <v>1247564.8700000001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331</v>
      </c>
      <c r="B82" s="126" t="s">
        <v>235</v>
      </c>
      <c r="C82" s="115" t="s">
        <v>364</v>
      </c>
      <c r="D82" s="182">
        <f t="shared" si="54"/>
        <v>133221</v>
      </c>
      <c r="E82" s="184">
        <v>10081</v>
      </c>
      <c r="F82" s="182">
        <f>SUM(G82:N82)</f>
        <v>123140</v>
      </c>
      <c r="G82" s="155">
        <v>117420</v>
      </c>
      <c r="H82" s="155"/>
      <c r="I82" s="155">
        <v>5720</v>
      </c>
      <c r="J82" s="155"/>
      <c r="K82" s="155"/>
      <c r="L82" s="155"/>
      <c r="M82" s="155"/>
      <c r="N82" s="155"/>
      <c r="O82" s="155"/>
      <c r="P82" s="155">
        <v>134926.23000000001</v>
      </c>
      <c r="Q82" s="155">
        <v>136828.69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236</v>
      </c>
      <c r="C83" s="112" t="s">
        <v>237</v>
      </c>
      <c r="D83" s="185">
        <f t="shared" ref="D83:F87" si="55">D84</f>
        <v>269000</v>
      </c>
      <c r="E83" s="185">
        <f t="shared" si="55"/>
        <v>29000</v>
      </c>
      <c r="F83" s="185">
        <f t="shared" si="55"/>
        <v>240000</v>
      </c>
      <c r="G83" s="185">
        <f t="shared" ref="G83" si="56">G84</f>
        <v>240000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272443.2</v>
      </c>
      <c r="Q83" s="186">
        <f t="shared" ref="Q83" si="66">Q84</f>
        <v>276284.65000000002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238</v>
      </c>
      <c r="C84" s="112" t="s">
        <v>379</v>
      </c>
      <c r="D84" s="185">
        <f t="shared" si="55"/>
        <v>269000</v>
      </c>
      <c r="E84" s="185">
        <f t="shared" si="55"/>
        <v>29000</v>
      </c>
      <c r="F84" s="185">
        <f t="shared" si="55"/>
        <v>240000</v>
      </c>
      <c r="G84" s="185">
        <f t="shared" ref="G84" si="67">G85</f>
        <v>240000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272443.2</v>
      </c>
      <c r="Q84" s="186">
        <f t="shared" ref="Q84" si="77">Q85</f>
        <v>276284.65000000002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332</v>
      </c>
      <c r="B85" s="126" t="s">
        <v>242</v>
      </c>
      <c r="C85" s="115" t="s">
        <v>243</v>
      </c>
      <c r="D85" s="182">
        <f t="shared" ref="D85" si="78">E85+F85</f>
        <v>269000</v>
      </c>
      <c r="E85" s="184">
        <v>29000</v>
      </c>
      <c r="F85" s="182">
        <f>SUM(G85:N85)</f>
        <v>240000</v>
      </c>
      <c r="G85" s="155">
        <v>240000</v>
      </c>
      <c r="H85" s="155"/>
      <c r="I85" s="155"/>
      <c r="J85" s="155"/>
      <c r="K85" s="155"/>
      <c r="L85" s="155"/>
      <c r="M85" s="155"/>
      <c r="N85" s="155"/>
      <c r="O85" s="155"/>
      <c r="P85" s="155">
        <v>272443.2</v>
      </c>
      <c r="Q85" s="155">
        <v>276284.65000000002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313</v>
      </c>
      <c r="C86" s="177" t="s">
        <v>385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314</v>
      </c>
      <c r="C87" s="117" t="s">
        <v>315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221</v>
      </c>
      <c r="B88" s="126" t="s">
        <v>316</v>
      </c>
      <c r="C88" s="115" t="s">
        <v>335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79" t="s">
        <v>366</v>
      </c>
      <c r="B89" s="280"/>
      <c r="C89" s="281"/>
      <c r="D89" s="188">
        <f t="shared" ref="D89:F91" si="91">D90</f>
        <v>300000</v>
      </c>
      <c r="E89" s="188">
        <f t="shared" si="91"/>
        <v>300000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303840</v>
      </c>
      <c r="Q89" s="189">
        <f t="shared" si="92"/>
        <v>308124.14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317</v>
      </c>
      <c r="C90" s="122" t="s">
        <v>318</v>
      </c>
      <c r="D90" s="185">
        <f t="shared" si="91"/>
        <v>300000</v>
      </c>
      <c r="E90" s="185">
        <f t="shared" si="91"/>
        <v>300000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303840</v>
      </c>
      <c r="Q90" s="186">
        <f t="shared" si="93"/>
        <v>308124.14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319</v>
      </c>
      <c r="C91" s="135" t="s">
        <v>320</v>
      </c>
      <c r="D91" s="185">
        <f t="shared" si="91"/>
        <v>300000</v>
      </c>
      <c r="E91" s="185">
        <f t="shared" si="91"/>
        <v>300000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303840</v>
      </c>
      <c r="Q91" s="186">
        <f t="shared" si="93"/>
        <v>308124.14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236</v>
      </c>
      <c r="B92" s="126" t="s">
        <v>336</v>
      </c>
      <c r="C92" s="115" t="s">
        <v>337</v>
      </c>
      <c r="D92" s="182">
        <f t="shared" ref="D92" si="94">E92+F92</f>
        <v>300000</v>
      </c>
      <c r="E92" s="184">
        <v>300000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v>303840</v>
      </c>
      <c r="Q92" s="184">
        <v>308124.14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60" t="s">
        <v>367</v>
      </c>
      <c r="B93" s="261"/>
      <c r="C93" s="262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321</v>
      </c>
      <c r="C94" s="110" t="s">
        <v>322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323</v>
      </c>
      <c r="C95" s="110" t="s">
        <v>386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333</v>
      </c>
      <c r="B96" s="126" t="s">
        <v>324</v>
      </c>
      <c r="C96" s="115" t="s">
        <v>325</v>
      </c>
      <c r="D96" s="182">
        <f t="shared" ref="D96" si="98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 x14ac:dyDescent="0.25">
      <c r="A97" s="264" t="s">
        <v>368</v>
      </c>
      <c r="B97" s="265"/>
      <c r="C97" s="266"/>
      <c r="D97" s="188">
        <f t="shared" ref="D97:F99" si="99">D98</f>
        <v>720000</v>
      </c>
      <c r="E97" s="188">
        <f t="shared" si="99"/>
        <v>230000</v>
      </c>
      <c r="F97" s="188">
        <f t="shared" si="99"/>
        <v>490000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490000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729216</v>
      </c>
      <c r="Q97" s="189">
        <f t="shared" si="100"/>
        <v>739497.95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236</v>
      </c>
      <c r="C98" s="112" t="s">
        <v>237</v>
      </c>
      <c r="D98" s="185">
        <f t="shared" si="99"/>
        <v>720000</v>
      </c>
      <c r="E98" s="185">
        <f t="shared" si="99"/>
        <v>230000</v>
      </c>
      <c r="F98" s="185">
        <f t="shared" si="99"/>
        <v>490000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490000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729216</v>
      </c>
      <c r="Q98" s="186">
        <f t="shared" si="101"/>
        <v>739497.95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247</v>
      </c>
      <c r="C99" s="110" t="s">
        <v>327</v>
      </c>
      <c r="D99" s="185">
        <f t="shared" si="99"/>
        <v>720000</v>
      </c>
      <c r="E99" s="185">
        <f t="shared" si="99"/>
        <v>230000</v>
      </c>
      <c r="F99" s="185">
        <f t="shared" si="99"/>
        <v>490000</v>
      </c>
      <c r="G99" s="185">
        <f t="shared" si="101"/>
        <v>0</v>
      </c>
      <c r="H99" s="185">
        <f t="shared" si="101"/>
        <v>0</v>
      </c>
      <c r="I99" s="185">
        <f t="shared" si="101"/>
        <v>490000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729216</v>
      </c>
      <c r="Q99" s="186">
        <f t="shared" si="101"/>
        <v>739497.95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304</v>
      </c>
      <c r="B100" s="126" t="s">
        <v>252</v>
      </c>
      <c r="C100" s="115" t="s">
        <v>253</v>
      </c>
      <c r="D100" s="182">
        <f t="shared" ref="D100" si="102">E100+F100</f>
        <v>720000</v>
      </c>
      <c r="E100" s="184">
        <v>230000</v>
      </c>
      <c r="F100" s="182">
        <f>SUM(G100:N100)</f>
        <v>490000</v>
      </c>
      <c r="G100" s="155"/>
      <c r="H100" s="155"/>
      <c r="I100" s="155">
        <v>490000</v>
      </c>
      <c r="J100" s="155"/>
      <c r="K100" s="155"/>
      <c r="L100" s="155"/>
      <c r="M100" s="155"/>
      <c r="N100" s="155"/>
      <c r="O100" s="155"/>
      <c r="P100" s="155">
        <v>729216</v>
      </c>
      <c r="Q100" s="155">
        <v>739497.95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67" t="s">
        <v>369</v>
      </c>
      <c r="B101" s="268"/>
      <c r="C101" s="269"/>
      <c r="D101" s="188">
        <f t="shared" ref="D101:F103" si="103">D102</f>
        <v>59000</v>
      </c>
      <c r="E101" s="188">
        <f t="shared" si="103"/>
        <v>59000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59755.199999999997</v>
      </c>
      <c r="Q101" s="189">
        <f t="shared" si="104"/>
        <v>60597.75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236</v>
      </c>
      <c r="C102" s="112" t="s">
        <v>237</v>
      </c>
      <c r="D102" s="185">
        <f t="shared" si="103"/>
        <v>59000</v>
      </c>
      <c r="E102" s="185">
        <f t="shared" si="103"/>
        <v>59000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59755.199999999997</v>
      </c>
      <c r="Q102" s="186">
        <f t="shared" si="105"/>
        <v>60597.75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290</v>
      </c>
      <c r="C103" s="110" t="s">
        <v>291</v>
      </c>
      <c r="D103" s="185">
        <f t="shared" si="103"/>
        <v>59000</v>
      </c>
      <c r="E103" s="185">
        <f t="shared" si="103"/>
        <v>59000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59755.199999999997</v>
      </c>
      <c r="Q103" s="186">
        <f t="shared" si="105"/>
        <v>60597.75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334</v>
      </c>
      <c r="B104" s="144" t="s">
        <v>419</v>
      </c>
      <c r="C104" s="133" t="s">
        <v>370</v>
      </c>
      <c r="D104" s="182">
        <f t="shared" ref="D104" si="106">E104+F104</f>
        <v>59000</v>
      </c>
      <c r="E104" s="184">
        <v>59000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59755.199999999997</v>
      </c>
      <c r="Q104" s="184">
        <v>60597.75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60" t="s">
        <v>371</v>
      </c>
      <c r="B105" s="261"/>
      <c r="C105" s="262"/>
      <c r="D105" s="188">
        <f>D106</f>
        <v>0</v>
      </c>
      <c r="E105" s="188">
        <f>E106</f>
        <v>0</v>
      </c>
      <c r="F105" s="188">
        <f>F106</f>
        <v>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0</v>
      </c>
      <c r="Q105" s="189">
        <f t="shared" si="107"/>
        <v>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236</v>
      </c>
      <c r="C106" s="112" t="s">
        <v>237</v>
      </c>
      <c r="D106" s="185">
        <f>D107+D109</f>
        <v>0</v>
      </c>
      <c r="E106" s="185">
        <f>E107+E109</f>
        <v>0</v>
      </c>
      <c r="F106" s="185">
        <f>F107+F109</f>
        <v>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0</v>
      </c>
      <c r="Q106" s="186">
        <f t="shared" si="108"/>
        <v>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262</v>
      </c>
      <c r="C107" s="110" t="s">
        <v>263</v>
      </c>
      <c r="D107" s="185">
        <f>D108</f>
        <v>0</v>
      </c>
      <c r="E107" s="185">
        <f>E108</f>
        <v>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0</v>
      </c>
      <c r="Q107" s="186">
        <f t="shared" si="109"/>
        <v>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313</v>
      </c>
      <c r="B108" s="126" t="s">
        <v>265</v>
      </c>
      <c r="C108" s="115" t="s">
        <v>266</v>
      </c>
      <c r="D108" s="182">
        <f t="shared" ref="D108" si="110">E108+F108</f>
        <v>0</v>
      </c>
      <c r="E108" s="184"/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290</v>
      </c>
      <c r="C109" s="117" t="s">
        <v>291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0</v>
      </c>
      <c r="Q109" s="186">
        <f t="shared" si="11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317</v>
      </c>
      <c r="B110" s="126" t="s">
        <v>302</v>
      </c>
      <c r="C110" s="115" t="s">
        <v>303</v>
      </c>
      <c r="D110" s="182">
        <f t="shared" ref="D110" si="112">E110+F110</f>
        <v>0</v>
      </c>
      <c r="E110" s="184"/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84"/>
      <c r="S110" s="176"/>
      <c r="T110" s="145"/>
      <c r="V110" s="192"/>
      <c r="W110" s="145"/>
    </row>
    <row r="111" spans="1:80" s="152" customFormat="1" ht="27" customHeight="1" x14ac:dyDescent="0.25">
      <c r="A111" s="260" t="s">
        <v>372</v>
      </c>
      <c r="B111" s="261"/>
      <c r="C111" s="262"/>
      <c r="D111" s="188">
        <f t="shared" ref="D111:F113" si="113">D112</f>
        <v>91000</v>
      </c>
      <c r="E111" s="188">
        <f t="shared" si="113"/>
        <v>91000</v>
      </c>
      <c r="F111" s="188">
        <f t="shared" si="113"/>
        <v>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92164.800000000003</v>
      </c>
      <c r="Q111" s="189">
        <f t="shared" si="114"/>
        <v>93464.320000000007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236</v>
      </c>
      <c r="C112" s="112" t="s">
        <v>237</v>
      </c>
      <c r="D112" s="185">
        <f t="shared" si="113"/>
        <v>91000</v>
      </c>
      <c r="E112" s="185">
        <f t="shared" si="113"/>
        <v>91000</v>
      </c>
      <c r="F112" s="185">
        <f t="shared" si="113"/>
        <v>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92164.800000000003</v>
      </c>
      <c r="Q112" s="186">
        <f t="shared" si="115"/>
        <v>93464.320000000007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290</v>
      </c>
      <c r="C113" s="117" t="s">
        <v>291</v>
      </c>
      <c r="D113" s="185">
        <f t="shared" si="113"/>
        <v>91000</v>
      </c>
      <c r="E113" s="185">
        <f t="shared" si="113"/>
        <v>91000</v>
      </c>
      <c r="F113" s="185">
        <f t="shared" si="113"/>
        <v>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92164.800000000003</v>
      </c>
      <c r="Q113" s="186">
        <f t="shared" si="115"/>
        <v>93464.320000000007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321</v>
      </c>
      <c r="B114" s="126" t="s">
        <v>302</v>
      </c>
      <c r="C114" s="115" t="s">
        <v>303</v>
      </c>
      <c r="D114" s="182">
        <f t="shared" ref="D114" si="116">E114+F114</f>
        <v>91000</v>
      </c>
      <c r="E114" s="184">
        <v>91000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v>92164.800000000003</v>
      </c>
      <c r="Q114" s="155">
        <v>93464.320000000007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60" t="s">
        <v>373</v>
      </c>
      <c r="B115" s="261"/>
      <c r="C115" s="262"/>
      <c r="D115" s="188">
        <f t="shared" ref="D115:F117" si="117">D116</f>
        <v>0</v>
      </c>
      <c r="E115" s="188">
        <f t="shared" si="117"/>
        <v>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0</v>
      </c>
      <c r="Q115" s="189">
        <f t="shared" si="118"/>
        <v>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236</v>
      </c>
      <c r="C116" s="112" t="s">
        <v>237</v>
      </c>
      <c r="D116" s="185">
        <f t="shared" si="117"/>
        <v>0</v>
      </c>
      <c r="E116" s="185">
        <f t="shared" si="117"/>
        <v>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0</v>
      </c>
      <c r="Q116" s="186">
        <f t="shared" si="119"/>
        <v>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262</v>
      </c>
      <c r="C117" s="110" t="s">
        <v>263</v>
      </c>
      <c r="D117" s="185">
        <f t="shared" si="117"/>
        <v>0</v>
      </c>
      <c r="E117" s="185">
        <f t="shared" si="117"/>
        <v>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0</v>
      </c>
      <c r="Q117" s="186">
        <f t="shared" si="119"/>
        <v>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343</v>
      </c>
      <c r="B118" s="126" t="s">
        <v>281</v>
      </c>
      <c r="C118" s="115" t="s">
        <v>374</v>
      </c>
      <c r="D118" s="182">
        <f t="shared" ref="D118" si="120">E118+F118</f>
        <v>0</v>
      </c>
      <c r="E118" s="184"/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84"/>
      <c r="S118" s="176"/>
      <c r="T118" s="145"/>
      <c r="V118" s="192"/>
      <c r="W118" s="145"/>
    </row>
    <row r="119" spans="1:80" s="152" customFormat="1" ht="27" customHeight="1" x14ac:dyDescent="0.25">
      <c r="A119" s="260" t="s">
        <v>375</v>
      </c>
      <c r="B119" s="261"/>
      <c r="C119" s="262"/>
      <c r="D119" s="188">
        <f t="shared" ref="D119:F121" si="121">D120</f>
        <v>66000</v>
      </c>
      <c r="E119" s="188">
        <f t="shared" si="121"/>
        <v>66000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66844.800000000003</v>
      </c>
      <c r="Q119" s="189">
        <f t="shared" si="122"/>
        <v>67787.31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236</v>
      </c>
      <c r="C120" s="112" t="s">
        <v>237</v>
      </c>
      <c r="D120" s="185">
        <f t="shared" si="121"/>
        <v>66000</v>
      </c>
      <c r="E120" s="185">
        <f t="shared" si="121"/>
        <v>66000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66844.800000000003</v>
      </c>
      <c r="Q120" s="186">
        <f t="shared" si="123"/>
        <v>67787.31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262</v>
      </c>
      <c r="C121" s="110" t="s">
        <v>263</v>
      </c>
      <c r="D121" s="185">
        <f t="shared" si="121"/>
        <v>66000</v>
      </c>
      <c r="E121" s="185">
        <f t="shared" si="121"/>
        <v>66000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66844.800000000003</v>
      </c>
      <c r="Q121" s="186">
        <f t="shared" si="123"/>
        <v>67787.31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344</v>
      </c>
      <c r="B122" s="126" t="s">
        <v>281</v>
      </c>
      <c r="C122" s="115" t="s">
        <v>282</v>
      </c>
      <c r="D122" s="182">
        <f t="shared" ref="D122" si="124">E122+F122</f>
        <v>66000</v>
      </c>
      <c r="E122" s="183">
        <v>66000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66844.800000000003</v>
      </c>
      <c r="Q122" s="183">
        <v>67787.31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60" t="s">
        <v>376</v>
      </c>
      <c r="B123" s="261"/>
      <c r="C123" s="262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236</v>
      </c>
      <c r="C124" s="112" t="s">
        <v>237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247</v>
      </c>
      <c r="C125" s="110" t="s">
        <v>327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338</v>
      </c>
      <c r="B126" s="126" t="s">
        <v>255</v>
      </c>
      <c r="C126" s="115" t="s">
        <v>256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262</v>
      </c>
      <c r="C127" s="110" t="s">
        <v>263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339</v>
      </c>
      <c r="B128" s="126" t="s">
        <v>265</v>
      </c>
      <c r="C128" s="115" t="s">
        <v>266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346</v>
      </c>
      <c r="B129" s="126" t="s">
        <v>273</v>
      </c>
      <c r="C129" s="115" t="s">
        <v>274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60" t="s">
        <v>377</v>
      </c>
      <c r="B130" s="261"/>
      <c r="C130" s="262"/>
      <c r="D130" s="188">
        <f>D131+D137</f>
        <v>5000</v>
      </c>
      <c r="E130" s="188">
        <f>E131+E137</f>
        <v>5000</v>
      </c>
      <c r="F130" s="188">
        <f>F131+F137</f>
        <v>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5064</v>
      </c>
      <c r="Q130" s="189">
        <f t="shared" si="131"/>
        <v>5135.3999999999996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418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236</v>
      </c>
      <c r="C132" s="112" t="s">
        <v>237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262</v>
      </c>
      <c r="C133" s="110" t="s">
        <v>263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347</v>
      </c>
      <c r="B134" s="136">
        <v>3232</v>
      </c>
      <c r="C134" s="137" t="s">
        <v>269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290</v>
      </c>
      <c r="C135" s="117" t="s">
        <v>291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348</v>
      </c>
      <c r="B136" s="136">
        <v>3292</v>
      </c>
      <c r="C136" s="137" t="s">
        <v>295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39">D138</f>
        <v>5000</v>
      </c>
      <c r="E137" s="180">
        <f t="shared" si="139"/>
        <v>5000</v>
      </c>
      <c r="F137" s="180">
        <f>F138</f>
        <v>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5064</v>
      </c>
      <c r="Q137" s="181">
        <f t="shared" si="140"/>
        <v>5135.3999999999996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380</v>
      </c>
      <c r="D138" s="180">
        <f t="shared" ref="D138:E138" si="141">D139+D142+D144</f>
        <v>5000</v>
      </c>
      <c r="E138" s="180">
        <f t="shared" si="141"/>
        <v>5000</v>
      </c>
      <c r="F138" s="180">
        <f>F139+F142+F144</f>
        <v>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5064</v>
      </c>
      <c r="Q138" s="181">
        <f t="shared" si="142"/>
        <v>5135.3999999999996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341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349</v>
      </c>
      <c r="B140" s="136">
        <v>4221</v>
      </c>
      <c r="C140" s="137" t="s">
        <v>135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350</v>
      </c>
      <c r="B141" s="136">
        <v>4227</v>
      </c>
      <c r="C141" s="137" t="s">
        <v>141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387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420</v>
      </c>
      <c r="C143" s="115" t="s">
        <v>143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388</v>
      </c>
      <c r="C144" s="177" t="s">
        <v>389</v>
      </c>
      <c r="D144" s="185">
        <f t="shared" ref="D144:E144" si="149">D145</f>
        <v>5000</v>
      </c>
      <c r="E144" s="185">
        <f t="shared" si="149"/>
        <v>5000</v>
      </c>
      <c r="F144" s="185">
        <f>F145</f>
        <v>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5064</v>
      </c>
      <c r="Q144" s="186">
        <f t="shared" si="150"/>
        <v>5135.3999999999996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351</v>
      </c>
      <c r="B145" s="126" t="s">
        <v>390</v>
      </c>
      <c r="C145" s="115" t="s">
        <v>145</v>
      </c>
      <c r="D145" s="182">
        <f t="shared" ref="D145" si="151">E145+F145</f>
        <v>5000</v>
      </c>
      <c r="E145" s="184">
        <v>5000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v>5064</v>
      </c>
      <c r="Q145" s="155">
        <v>5135.3999999999996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60" t="s">
        <v>423</v>
      </c>
      <c r="B146" s="261"/>
      <c r="C146" s="262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236</v>
      </c>
      <c r="C147" s="112" t="s">
        <v>237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290</v>
      </c>
      <c r="C148" s="117" t="s">
        <v>291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352</v>
      </c>
      <c r="B149" s="206" t="s">
        <v>302</v>
      </c>
      <c r="C149" s="207" t="s">
        <v>303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70" t="s">
        <v>421</v>
      </c>
      <c r="B150" s="271"/>
      <c r="C150" s="272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12410139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2398999</v>
      </c>
      <c r="F150" s="211">
        <f t="shared" si="156"/>
        <v>10011140</v>
      </c>
      <c r="G150" s="211">
        <f t="shared" si="156"/>
        <v>8688540</v>
      </c>
      <c r="H150" s="211">
        <f t="shared" si="156"/>
        <v>0</v>
      </c>
      <c r="I150" s="211">
        <f t="shared" si="156"/>
        <v>1192500</v>
      </c>
      <c r="J150" s="211">
        <f t="shared" si="156"/>
        <v>130100</v>
      </c>
      <c r="K150" s="211">
        <f t="shared" si="156"/>
        <v>0</v>
      </c>
      <c r="L150" s="211">
        <f t="shared" si="156"/>
        <v>0</v>
      </c>
      <c r="M150" s="211">
        <f t="shared" si="156"/>
        <v>0</v>
      </c>
      <c r="N150" s="211">
        <f t="shared" si="156"/>
        <v>0</v>
      </c>
      <c r="O150" s="211">
        <f t="shared" si="156"/>
        <v>0</v>
      </c>
      <c r="P150" s="211">
        <f t="shared" si="156"/>
        <v>12568988.780000001</v>
      </c>
      <c r="Q150" s="211">
        <f t="shared" si="156"/>
        <v>12746211.490000002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63" t="s">
        <v>424</v>
      </c>
      <c r="B158" s="263"/>
      <c r="C158" s="263"/>
      <c r="D158" s="173"/>
      <c r="E158" s="173"/>
      <c r="F158" s="173"/>
      <c r="G158" s="173"/>
      <c r="H158" s="173" t="s">
        <v>426</v>
      </c>
      <c r="I158" s="173"/>
      <c r="J158" s="173"/>
      <c r="K158" s="173"/>
      <c r="L158" s="173"/>
      <c r="M158" s="173"/>
      <c r="N158" s="173" t="s">
        <v>425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M1:N1"/>
    <mergeCell ref="A2:N2"/>
    <mergeCell ref="A10:A11"/>
    <mergeCell ref="B10:B11"/>
    <mergeCell ref="C10:C11"/>
    <mergeCell ref="D10:D11"/>
    <mergeCell ref="G10:G11"/>
    <mergeCell ref="H10:H11"/>
    <mergeCell ref="A17:C17"/>
    <mergeCell ref="A56:C56"/>
    <mergeCell ref="A72:C72"/>
    <mergeCell ref="A73:C73"/>
    <mergeCell ref="A89:C89"/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28" workbookViewId="0">
      <selection activeCell="B4" sqref="B4:B6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428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429</v>
      </c>
      <c r="B4" s="223" t="s">
        <v>451</v>
      </c>
    </row>
    <row r="5" spans="1:2" ht="15" x14ac:dyDescent="0.25">
      <c r="A5" s="225"/>
    </row>
    <row r="6" spans="1:2" ht="15" x14ac:dyDescent="0.25">
      <c r="A6" s="225" t="s">
        <v>430</v>
      </c>
      <c r="B6" s="223" t="s">
        <v>452</v>
      </c>
    </row>
    <row r="7" spans="1:2" x14ac:dyDescent="0.2">
      <c r="A7" s="226"/>
    </row>
    <row r="8" spans="1:2" ht="16.5" thickBot="1" x14ac:dyDescent="0.3">
      <c r="A8" s="227"/>
    </row>
    <row r="9" spans="1:2" ht="23.25" customHeight="1" x14ac:dyDescent="0.2">
      <c r="A9" s="298" t="s">
        <v>431</v>
      </c>
      <c r="B9" s="300" t="s">
        <v>444</v>
      </c>
    </row>
    <row r="10" spans="1:2" ht="24" customHeight="1" x14ac:dyDescent="0.2">
      <c r="A10" s="299"/>
      <c r="B10" s="301"/>
    </row>
    <row r="11" spans="1:2" ht="12.75" customHeight="1" x14ac:dyDescent="0.2">
      <c r="A11" s="302" t="s">
        <v>432</v>
      </c>
      <c r="B11" s="304" t="s">
        <v>445</v>
      </c>
    </row>
    <row r="12" spans="1:2" ht="12.75" customHeight="1" x14ac:dyDescent="0.2">
      <c r="A12" s="303"/>
      <c r="B12" s="305"/>
    </row>
    <row r="13" spans="1:2" ht="12.75" customHeight="1" x14ac:dyDescent="0.2">
      <c r="A13" s="303"/>
      <c r="B13" s="305"/>
    </row>
    <row r="14" spans="1:2" ht="12.75" customHeight="1" x14ac:dyDescent="0.2">
      <c r="A14" s="303"/>
      <c r="B14" s="305"/>
    </row>
    <row r="15" spans="1:2" ht="12.75" customHeight="1" x14ac:dyDescent="0.2">
      <c r="A15" s="303"/>
      <c r="B15" s="305"/>
    </row>
    <row r="16" spans="1:2" ht="12.75" customHeight="1" x14ac:dyDescent="0.2">
      <c r="A16" s="303"/>
      <c r="B16" s="305"/>
    </row>
    <row r="17" spans="1:2" ht="12.75" customHeight="1" x14ac:dyDescent="0.2">
      <c r="A17" s="299"/>
      <c r="B17" s="301"/>
    </row>
    <row r="18" spans="1:2" ht="106.5" customHeight="1" x14ac:dyDescent="0.2">
      <c r="A18" s="302" t="s">
        <v>433</v>
      </c>
      <c r="B18" s="304" t="s">
        <v>446</v>
      </c>
    </row>
    <row r="19" spans="1:2" ht="12.75" customHeight="1" x14ac:dyDescent="0.2">
      <c r="A19" s="303"/>
      <c r="B19" s="305"/>
    </row>
    <row r="20" spans="1:2" ht="12.75" customHeight="1" x14ac:dyDescent="0.2">
      <c r="A20" s="299"/>
      <c r="B20" s="301"/>
    </row>
    <row r="21" spans="1:2" ht="69.75" customHeight="1" x14ac:dyDescent="0.2">
      <c r="A21" s="302" t="s">
        <v>434</v>
      </c>
      <c r="B21" s="304" t="s">
        <v>447</v>
      </c>
    </row>
    <row r="22" spans="1:2" ht="12.75" customHeight="1" x14ac:dyDescent="0.2">
      <c r="A22" s="303"/>
      <c r="B22" s="305"/>
    </row>
    <row r="23" spans="1:2" ht="12.75" customHeight="1" x14ac:dyDescent="0.2">
      <c r="A23" s="303"/>
      <c r="B23" s="305"/>
    </row>
    <row r="24" spans="1:2" ht="45" customHeight="1" x14ac:dyDescent="0.2">
      <c r="A24" s="299"/>
      <c r="B24" s="301"/>
    </row>
    <row r="25" spans="1:2" ht="114" customHeight="1" x14ac:dyDescent="0.2">
      <c r="A25" s="302" t="s">
        <v>435</v>
      </c>
      <c r="B25" s="304" t="s">
        <v>448</v>
      </c>
    </row>
    <row r="26" spans="1:2" ht="12.75" customHeight="1" x14ac:dyDescent="0.2">
      <c r="A26" s="303"/>
      <c r="B26" s="305"/>
    </row>
    <row r="27" spans="1:2" ht="12.75" customHeight="1" x14ac:dyDescent="0.2">
      <c r="A27" s="299"/>
      <c r="B27" s="301"/>
    </row>
    <row r="28" spans="1:2" ht="32.25" customHeight="1" x14ac:dyDescent="0.2">
      <c r="A28" s="302" t="s">
        <v>436</v>
      </c>
      <c r="B28" s="304" t="s">
        <v>449</v>
      </c>
    </row>
    <row r="29" spans="1:2" ht="12.75" customHeight="1" x14ac:dyDescent="0.2">
      <c r="A29" s="303"/>
      <c r="B29" s="305"/>
    </row>
    <row r="30" spans="1:2" ht="12.75" customHeight="1" x14ac:dyDescent="0.2">
      <c r="A30" s="303"/>
      <c r="B30" s="305"/>
    </row>
    <row r="31" spans="1:2" ht="12.75" customHeight="1" x14ac:dyDescent="0.2">
      <c r="A31" s="303"/>
      <c r="B31" s="305"/>
    </row>
    <row r="32" spans="1:2" ht="12.75" customHeight="1" x14ac:dyDescent="0.2">
      <c r="A32" s="303"/>
      <c r="B32" s="305"/>
    </row>
    <row r="33" spans="1:2" ht="12.75" customHeight="1" x14ac:dyDescent="0.2">
      <c r="A33" s="299"/>
      <c r="B33" s="301"/>
    </row>
    <row r="34" spans="1:2" ht="12.75" customHeight="1" x14ac:dyDescent="0.2">
      <c r="A34" s="302" t="s">
        <v>437</v>
      </c>
      <c r="B34" s="304" t="s">
        <v>450</v>
      </c>
    </row>
    <row r="35" spans="1:2" ht="12.75" customHeight="1" x14ac:dyDescent="0.2">
      <c r="A35" s="303"/>
      <c r="B35" s="305"/>
    </row>
    <row r="36" spans="1:2" ht="12.75" customHeight="1" x14ac:dyDescent="0.2">
      <c r="A36" s="303"/>
      <c r="B36" s="305"/>
    </row>
    <row r="37" spans="1:2" ht="12.75" customHeight="1" x14ac:dyDescent="0.2">
      <c r="A37" s="303"/>
      <c r="B37" s="305"/>
    </row>
    <row r="38" spans="1:2" ht="12.75" customHeight="1" x14ac:dyDescent="0.2">
      <c r="A38" s="303"/>
      <c r="B38" s="305"/>
    </row>
    <row r="39" spans="1:2" ht="39.75" customHeight="1" thickBot="1" x14ac:dyDescent="0.25">
      <c r="A39" s="306"/>
      <c r="B39" s="307"/>
    </row>
    <row r="40" spans="1:2" ht="14.25" customHeight="1" x14ac:dyDescent="0.2">
      <c r="A40" s="228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Tonka</cp:lastModifiedBy>
  <cp:lastPrinted>2017-12-06T12:54:28Z</cp:lastPrinted>
  <dcterms:created xsi:type="dcterms:W3CDTF">2017-09-21T11:58:02Z</dcterms:created>
  <dcterms:modified xsi:type="dcterms:W3CDTF">2018-02-22T12:15:24Z</dcterms:modified>
</cp:coreProperties>
</file>